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io\NOTAS-INFORMES\2022\2022 otros\2022 02 07 Dossier 2021\5 EEFF\EEFF xls\"/>
    </mc:Choice>
  </mc:AlternateContent>
  <bookViews>
    <workbookView xWindow="0" yWindow="0" windowWidth="28800" windowHeight="12435"/>
  </bookViews>
  <sheets>
    <sheet name="5.19.6" sheetId="1" r:id="rId1"/>
  </sheets>
  <definedNames>
    <definedName name="_xlnm.Print_Area" localSheetId="0">'5.19.6'!$A$1:$K$269</definedName>
    <definedName name="_xlnm.Print_Titles" localSheetId="0">'5.19.6'!$1:$6</definedName>
  </definedNames>
  <calcPr calcId="152511" fullCalcOnLoad="1"/>
</workbook>
</file>

<file path=xl/calcChain.xml><?xml version="1.0" encoding="utf-8"?>
<calcChain xmlns="http://schemas.openxmlformats.org/spreadsheetml/2006/main">
  <c r="K267" i="1" l="1"/>
  <c r="J267" i="1"/>
  <c r="I267" i="1"/>
  <c r="H267" i="1"/>
  <c r="G267" i="1"/>
  <c r="F267" i="1"/>
  <c r="E267" i="1"/>
  <c r="D267" i="1"/>
  <c r="C267" i="1"/>
  <c r="K264" i="1"/>
  <c r="J264" i="1"/>
  <c r="J257" i="1" s="1"/>
  <c r="I264" i="1"/>
  <c r="H264" i="1"/>
  <c r="G264" i="1"/>
  <c r="F264" i="1"/>
  <c r="F257" i="1" s="1"/>
  <c r="E264" i="1"/>
  <c r="D264" i="1"/>
  <c r="C264" i="1"/>
  <c r="K262" i="1"/>
  <c r="J262" i="1"/>
  <c r="I262" i="1"/>
  <c r="H262" i="1"/>
  <c r="G262" i="1"/>
  <c r="F262" i="1"/>
  <c r="E262" i="1"/>
  <c r="D262" i="1"/>
  <c r="C262" i="1"/>
  <c r="K258" i="1"/>
  <c r="K257" i="1" s="1"/>
  <c r="J258" i="1"/>
  <c r="I258" i="1"/>
  <c r="H258" i="1"/>
  <c r="H257" i="1" s="1"/>
  <c r="G258" i="1"/>
  <c r="G257" i="1" s="1"/>
  <c r="F258" i="1"/>
  <c r="E258" i="1"/>
  <c r="D258" i="1"/>
  <c r="D257" i="1" s="1"/>
  <c r="C258" i="1"/>
  <c r="C257" i="1" s="1"/>
  <c r="I257" i="1"/>
  <c r="E257" i="1"/>
  <c r="K253" i="1"/>
  <c r="J253" i="1"/>
  <c r="J252" i="1" s="1"/>
  <c r="I253" i="1"/>
  <c r="I252" i="1" s="1"/>
  <c r="H253" i="1"/>
  <c r="G253" i="1"/>
  <c r="F253" i="1"/>
  <c r="F252" i="1" s="1"/>
  <c r="E253" i="1"/>
  <c r="E252" i="1" s="1"/>
  <c r="D253" i="1"/>
  <c r="C253" i="1"/>
  <c r="K252" i="1"/>
  <c r="H252" i="1"/>
  <c r="G252" i="1"/>
  <c r="D252" i="1"/>
  <c r="C252" i="1"/>
  <c r="K250" i="1"/>
  <c r="J250" i="1"/>
  <c r="I250" i="1"/>
  <c r="H250" i="1"/>
  <c r="G250" i="1"/>
  <c r="F250" i="1"/>
  <c r="E250" i="1"/>
  <c r="D250" i="1"/>
  <c r="C250" i="1"/>
  <c r="K238" i="1"/>
  <c r="J238" i="1"/>
  <c r="I238" i="1"/>
  <c r="I237" i="1" s="1"/>
  <c r="H238" i="1"/>
  <c r="H237" i="1" s="1"/>
  <c r="H225" i="1" s="1"/>
  <c r="G238" i="1"/>
  <c r="F238" i="1"/>
  <c r="E238" i="1"/>
  <c r="E237" i="1" s="1"/>
  <c r="D238" i="1"/>
  <c r="D237" i="1" s="1"/>
  <c r="D225" i="1" s="1"/>
  <c r="C238" i="1"/>
  <c r="K237" i="1"/>
  <c r="J237" i="1"/>
  <c r="G237" i="1"/>
  <c r="F237" i="1"/>
  <c r="C237" i="1"/>
  <c r="K235" i="1"/>
  <c r="K232" i="1" s="1"/>
  <c r="J235" i="1"/>
  <c r="J232" i="1" s="1"/>
  <c r="I235" i="1"/>
  <c r="H235" i="1"/>
  <c r="G235" i="1"/>
  <c r="G232" i="1" s="1"/>
  <c r="F235" i="1"/>
  <c r="F232" i="1" s="1"/>
  <c r="E235" i="1"/>
  <c r="D235" i="1"/>
  <c r="C235" i="1"/>
  <c r="C232" i="1" s="1"/>
  <c r="I232" i="1"/>
  <c r="H232" i="1"/>
  <c r="E232" i="1"/>
  <c r="D232" i="1"/>
  <c r="K230" i="1"/>
  <c r="J230" i="1"/>
  <c r="I230" i="1"/>
  <c r="I226" i="1" s="1"/>
  <c r="H230" i="1"/>
  <c r="G230" i="1"/>
  <c r="F230" i="1"/>
  <c r="E230" i="1"/>
  <c r="E226" i="1" s="1"/>
  <c r="D230" i="1"/>
  <c r="C230" i="1"/>
  <c r="K227" i="1"/>
  <c r="J227" i="1"/>
  <c r="J226" i="1" s="1"/>
  <c r="I227" i="1"/>
  <c r="H227" i="1"/>
  <c r="G227" i="1"/>
  <c r="F227" i="1"/>
  <c r="F226" i="1" s="1"/>
  <c r="E227" i="1"/>
  <c r="D227" i="1"/>
  <c r="C227" i="1"/>
  <c r="K226" i="1"/>
  <c r="H226" i="1"/>
  <c r="G226" i="1"/>
  <c r="G225" i="1" s="1"/>
  <c r="D226" i="1"/>
  <c r="C226" i="1"/>
  <c r="K223" i="1"/>
  <c r="J223" i="1"/>
  <c r="I223" i="1"/>
  <c r="H223" i="1"/>
  <c r="G223" i="1"/>
  <c r="F223" i="1"/>
  <c r="E223" i="1"/>
  <c r="D223" i="1"/>
  <c r="C223" i="1"/>
  <c r="K215" i="1"/>
  <c r="J215" i="1"/>
  <c r="J213" i="1" s="1"/>
  <c r="J201" i="1" s="1"/>
  <c r="I215" i="1"/>
  <c r="H215" i="1"/>
  <c r="G215" i="1"/>
  <c r="F215" i="1"/>
  <c r="F213" i="1" s="1"/>
  <c r="F201" i="1" s="1"/>
  <c r="E215" i="1"/>
  <c r="D215" i="1"/>
  <c r="C215" i="1"/>
  <c r="K213" i="1"/>
  <c r="K201" i="1" s="1"/>
  <c r="I213" i="1"/>
  <c r="H213" i="1"/>
  <c r="G213" i="1"/>
  <c r="G201" i="1" s="1"/>
  <c r="E213" i="1"/>
  <c r="D213" i="1"/>
  <c r="C213" i="1"/>
  <c r="C201" i="1" s="1"/>
  <c r="K206" i="1"/>
  <c r="J206" i="1"/>
  <c r="I206" i="1"/>
  <c r="H206" i="1"/>
  <c r="H201" i="1" s="1"/>
  <c r="G206" i="1"/>
  <c r="F206" i="1"/>
  <c r="E206" i="1"/>
  <c r="D206" i="1"/>
  <c r="D201" i="1" s="1"/>
  <c r="C206" i="1"/>
  <c r="K202" i="1"/>
  <c r="J202" i="1"/>
  <c r="I202" i="1"/>
  <c r="I201" i="1" s="1"/>
  <c r="H202" i="1"/>
  <c r="G202" i="1"/>
  <c r="F202" i="1"/>
  <c r="E202" i="1"/>
  <c r="E201" i="1" s="1"/>
  <c r="D202" i="1"/>
  <c r="C202" i="1"/>
  <c r="K199" i="1"/>
  <c r="J199" i="1"/>
  <c r="I199" i="1"/>
  <c r="H199" i="1"/>
  <c r="G199" i="1"/>
  <c r="F199" i="1"/>
  <c r="E199" i="1"/>
  <c r="D199" i="1"/>
  <c r="C199" i="1"/>
  <c r="K197" i="1"/>
  <c r="J197" i="1"/>
  <c r="I197" i="1"/>
  <c r="H197" i="1"/>
  <c r="H192" i="1" s="1"/>
  <c r="G197" i="1"/>
  <c r="F197" i="1"/>
  <c r="E197" i="1"/>
  <c r="D197" i="1"/>
  <c r="D192" i="1" s="1"/>
  <c r="C197" i="1"/>
  <c r="K195" i="1"/>
  <c r="J195" i="1"/>
  <c r="I195" i="1"/>
  <c r="I192" i="1" s="1"/>
  <c r="H195" i="1"/>
  <c r="G195" i="1"/>
  <c r="F195" i="1"/>
  <c r="E195" i="1"/>
  <c r="E192" i="1" s="1"/>
  <c r="D195" i="1"/>
  <c r="C195" i="1"/>
  <c r="K193" i="1"/>
  <c r="J193" i="1"/>
  <c r="J192" i="1" s="1"/>
  <c r="I193" i="1"/>
  <c r="H193" i="1"/>
  <c r="G193" i="1"/>
  <c r="F193" i="1"/>
  <c r="F192" i="1" s="1"/>
  <c r="E193" i="1"/>
  <c r="D193" i="1"/>
  <c r="C193" i="1"/>
  <c r="K192" i="1"/>
  <c r="G192" i="1"/>
  <c r="C192" i="1"/>
  <c r="K173" i="1"/>
  <c r="J173" i="1"/>
  <c r="I173" i="1"/>
  <c r="H173" i="1"/>
  <c r="H168" i="1" s="1"/>
  <c r="G173" i="1"/>
  <c r="F173" i="1"/>
  <c r="E173" i="1"/>
  <c r="D173" i="1"/>
  <c r="D168" i="1" s="1"/>
  <c r="C173" i="1"/>
  <c r="K169" i="1"/>
  <c r="J169" i="1"/>
  <c r="I169" i="1"/>
  <c r="I168" i="1" s="1"/>
  <c r="H169" i="1"/>
  <c r="G169" i="1"/>
  <c r="F169" i="1"/>
  <c r="E169" i="1"/>
  <c r="E168" i="1" s="1"/>
  <c r="D169" i="1"/>
  <c r="C169" i="1"/>
  <c r="K168" i="1"/>
  <c r="J168" i="1"/>
  <c r="G168" i="1"/>
  <c r="F168" i="1"/>
  <c r="C168" i="1"/>
  <c r="K165" i="1"/>
  <c r="K161" i="1" s="1"/>
  <c r="K158" i="1" s="1"/>
  <c r="J165" i="1"/>
  <c r="I165" i="1"/>
  <c r="H165" i="1"/>
  <c r="G165" i="1"/>
  <c r="G161" i="1" s="1"/>
  <c r="G158" i="1" s="1"/>
  <c r="F165" i="1"/>
  <c r="E165" i="1"/>
  <c r="D165" i="1"/>
  <c r="C165" i="1"/>
  <c r="C161" i="1" s="1"/>
  <c r="C158" i="1" s="1"/>
  <c r="K162" i="1"/>
  <c r="J162" i="1"/>
  <c r="I162" i="1"/>
  <c r="H162" i="1"/>
  <c r="H161" i="1" s="1"/>
  <c r="H158" i="1" s="1"/>
  <c r="G162" i="1"/>
  <c r="F162" i="1"/>
  <c r="E162" i="1"/>
  <c r="D162" i="1"/>
  <c r="D161" i="1" s="1"/>
  <c r="D158" i="1" s="1"/>
  <c r="C162" i="1"/>
  <c r="J161" i="1"/>
  <c r="I161" i="1"/>
  <c r="F161" i="1"/>
  <c r="E161" i="1"/>
  <c r="K159" i="1"/>
  <c r="J159" i="1"/>
  <c r="J158" i="1" s="1"/>
  <c r="I159" i="1"/>
  <c r="H159" i="1"/>
  <c r="G159" i="1"/>
  <c r="F159" i="1"/>
  <c r="F158" i="1" s="1"/>
  <c r="E159" i="1"/>
  <c r="D159" i="1"/>
  <c r="C159" i="1"/>
  <c r="K156" i="1"/>
  <c r="J156" i="1"/>
  <c r="I156" i="1"/>
  <c r="H156" i="1"/>
  <c r="H147" i="1" s="1"/>
  <c r="H107" i="1" s="1"/>
  <c r="G156" i="1"/>
  <c r="F156" i="1"/>
  <c r="E156" i="1"/>
  <c r="D156" i="1"/>
  <c r="D147" i="1" s="1"/>
  <c r="D107" i="1" s="1"/>
  <c r="C156" i="1"/>
  <c r="K147" i="1"/>
  <c r="J147" i="1"/>
  <c r="I147" i="1"/>
  <c r="G147" i="1"/>
  <c r="F147" i="1"/>
  <c r="E147" i="1"/>
  <c r="C147" i="1"/>
  <c r="K138" i="1"/>
  <c r="J138" i="1"/>
  <c r="J137" i="1" s="1"/>
  <c r="I138" i="1"/>
  <c r="H138" i="1"/>
  <c r="G138" i="1"/>
  <c r="F138" i="1"/>
  <c r="F137" i="1" s="1"/>
  <c r="E138" i="1"/>
  <c r="D138" i="1"/>
  <c r="C138" i="1"/>
  <c r="K137" i="1"/>
  <c r="I137" i="1"/>
  <c r="H137" i="1"/>
  <c r="G137" i="1"/>
  <c r="E137" i="1"/>
  <c r="D137" i="1"/>
  <c r="C137" i="1"/>
  <c r="K122" i="1"/>
  <c r="J122" i="1"/>
  <c r="I122" i="1"/>
  <c r="H122" i="1"/>
  <c r="G122" i="1"/>
  <c r="F122" i="1"/>
  <c r="E122" i="1"/>
  <c r="D122" i="1"/>
  <c r="C122" i="1"/>
  <c r="K117" i="1"/>
  <c r="J117" i="1"/>
  <c r="I117" i="1"/>
  <c r="I107" i="1" s="1"/>
  <c r="H117" i="1"/>
  <c r="G117" i="1"/>
  <c r="F117" i="1"/>
  <c r="E117" i="1"/>
  <c r="E107" i="1" s="1"/>
  <c r="D117" i="1"/>
  <c r="C117" i="1"/>
  <c r="K109" i="1"/>
  <c r="J109" i="1"/>
  <c r="J108" i="1" s="1"/>
  <c r="I109" i="1"/>
  <c r="H109" i="1"/>
  <c r="G109" i="1"/>
  <c r="F109" i="1"/>
  <c r="F108" i="1" s="1"/>
  <c r="E109" i="1"/>
  <c r="D109" i="1"/>
  <c r="C109" i="1"/>
  <c r="K108" i="1"/>
  <c r="K107" i="1" s="1"/>
  <c r="I108" i="1"/>
  <c r="H108" i="1"/>
  <c r="G108" i="1"/>
  <c r="G107" i="1" s="1"/>
  <c r="E108" i="1"/>
  <c r="D108" i="1"/>
  <c r="C108" i="1"/>
  <c r="C107" i="1" s="1"/>
  <c r="K103" i="1"/>
  <c r="J103" i="1"/>
  <c r="I103" i="1"/>
  <c r="I95" i="1" s="1"/>
  <c r="H103" i="1"/>
  <c r="G103" i="1"/>
  <c r="F103" i="1"/>
  <c r="E103" i="1"/>
  <c r="E95" i="1" s="1"/>
  <c r="D103" i="1"/>
  <c r="C103" i="1"/>
  <c r="K98" i="1"/>
  <c r="J98" i="1"/>
  <c r="J95" i="1" s="1"/>
  <c r="I98" i="1"/>
  <c r="H98" i="1"/>
  <c r="G98" i="1"/>
  <c r="F98" i="1"/>
  <c r="F95" i="1" s="1"/>
  <c r="E98" i="1"/>
  <c r="D98" i="1"/>
  <c r="C98" i="1"/>
  <c r="K95" i="1"/>
  <c r="H95" i="1"/>
  <c r="G95" i="1"/>
  <c r="D95" i="1"/>
  <c r="C95" i="1"/>
  <c r="K91" i="1"/>
  <c r="J91" i="1"/>
  <c r="I91" i="1"/>
  <c r="H91" i="1"/>
  <c r="H79" i="1" s="1"/>
  <c r="G91" i="1"/>
  <c r="F91" i="1"/>
  <c r="E91" i="1"/>
  <c r="D91" i="1"/>
  <c r="D79" i="1" s="1"/>
  <c r="C91" i="1"/>
  <c r="K82" i="1"/>
  <c r="J82" i="1"/>
  <c r="I82" i="1"/>
  <c r="I79" i="1" s="1"/>
  <c r="H82" i="1"/>
  <c r="G82" i="1"/>
  <c r="F82" i="1"/>
  <c r="E82" i="1"/>
  <c r="E79" i="1" s="1"/>
  <c r="D82" i="1"/>
  <c r="C82" i="1"/>
  <c r="K80" i="1"/>
  <c r="J80" i="1"/>
  <c r="J79" i="1" s="1"/>
  <c r="I80" i="1"/>
  <c r="H80" i="1"/>
  <c r="G80" i="1"/>
  <c r="F80" i="1"/>
  <c r="F79" i="1" s="1"/>
  <c r="E80" i="1"/>
  <c r="D80" i="1"/>
  <c r="C80" i="1"/>
  <c r="K79" i="1"/>
  <c r="G79" i="1"/>
  <c r="C79" i="1"/>
  <c r="K62" i="1"/>
  <c r="J62" i="1"/>
  <c r="I62" i="1"/>
  <c r="H62" i="1"/>
  <c r="H61" i="1" s="1"/>
  <c r="G62" i="1"/>
  <c r="F62" i="1"/>
  <c r="E62" i="1"/>
  <c r="D62" i="1"/>
  <c r="D61" i="1" s="1"/>
  <c r="C62" i="1"/>
  <c r="K61" i="1"/>
  <c r="J61" i="1"/>
  <c r="I61" i="1"/>
  <c r="G61" i="1"/>
  <c r="F61" i="1"/>
  <c r="E61" i="1"/>
  <c r="C61" i="1"/>
  <c r="K57" i="1"/>
  <c r="J57" i="1"/>
  <c r="I57" i="1"/>
  <c r="H57" i="1"/>
  <c r="G57" i="1"/>
  <c r="F57" i="1"/>
  <c r="E57" i="1"/>
  <c r="D57" i="1"/>
  <c r="C57" i="1"/>
  <c r="K51" i="1"/>
  <c r="K47" i="1" s="1"/>
  <c r="K39" i="1" s="1"/>
  <c r="J51" i="1"/>
  <c r="I51" i="1"/>
  <c r="H51" i="1"/>
  <c r="G51" i="1"/>
  <c r="G47" i="1" s="1"/>
  <c r="G39" i="1" s="1"/>
  <c r="F51" i="1"/>
  <c r="E51" i="1"/>
  <c r="D51" i="1"/>
  <c r="C51" i="1"/>
  <c r="C47" i="1" s="1"/>
  <c r="C39" i="1" s="1"/>
  <c r="K48" i="1"/>
  <c r="J48" i="1"/>
  <c r="I48" i="1"/>
  <c r="H48" i="1"/>
  <c r="H47" i="1" s="1"/>
  <c r="H39" i="1" s="1"/>
  <c r="G48" i="1"/>
  <c r="F48" i="1"/>
  <c r="E48" i="1"/>
  <c r="D48" i="1"/>
  <c r="D47" i="1" s="1"/>
  <c r="D39" i="1" s="1"/>
  <c r="C48" i="1"/>
  <c r="J47" i="1"/>
  <c r="I47" i="1"/>
  <c r="F47" i="1"/>
  <c r="E47" i="1"/>
  <c r="E39" i="1" s="1"/>
  <c r="K40" i="1"/>
  <c r="J40" i="1"/>
  <c r="I40" i="1"/>
  <c r="H40" i="1"/>
  <c r="G40" i="1"/>
  <c r="F40" i="1"/>
  <c r="E40" i="1"/>
  <c r="D40" i="1"/>
  <c r="C40" i="1"/>
  <c r="K36" i="1"/>
  <c r="J36" i="1"/>
  <c r="I36" i="1"/>
  <c r="H36" i="1"/>
  <c r="G36" i="1"/>
  <c r="F36" i="1"/>
  <c r="E36" i="1"/>
  <c r="D36" i="1"/>
  <c r="C36" i="1"/>
  <c r="K31" i="1"/>
  <c r="J31" i="1"/>
  <c r="I31" i="1"/>
  <c r="I30" i="1" s="1"/>
  <c r="H31" i="1"/>
  <c r="G31" i="1"/>
  <c r="F31" i="1"/>
  <c r="E31" i="1"/>
  <c r="E30" i="1" s="1"/>
  <c r="D31" i="1"/>
  <c r="C31" i="1"/>
  <c r="K30" i="1"/>
  <c r="J30" i="1"/>
  <c r="H30" i="1"/>
  <c r="G30" i="1"/>
  <c r="F30" i="1"/>
  <c r="D30" i="1"/>
  <c r="C30" i="1"/>
  <c r="K28" i="1"/>
  <c r="J28" i="1"/>
  <c r="I28" i="1"/>
  <c r="H28" i="1"/>
  <c r="G28" i="1"/>
  <c r="F28" i="1"/>
  <c r="E28" i="1"/>
  <c r="D28" i="1"/>
  <c r="C28" i="1"/>
  <c r="K25" i="1"/>
  <c r="J25" i="1"/>
  <c r="I25" i="1"/>
  <c r="H25" i="1"/>
  <c r="H17" i="1" s="1"/>
  <c r="H16" i="1" s="1"/>
  <c r="H269" i="1" s="1"/>
  <c r="G25" i="1"/>
  <c r="F25" i="1"/>
  <c r="E25" i="1"/>
  <c r="D25" i="1"/>
  <c r="D17" i="1" s="1"/>
  <c r="D16" i="1" s="1"/>
  <c r="D269" i="1" s="1"/>
  <c r="C25" i="1"/>
  <c r="K20" i="1"/>
  <c r="J20" i="1"/>
  <c r="I20" i="1"/>
  <c r="I17" i="1" s="1"/>
  <c r="I16" i="1" s="1"/>
  <c r="H20" i="1"/>
  <c r="G20" i="1"/>
  <c r="F20" i="1"/>
  <c r="E20" i="1"/>
  <c r="E17" i="1" s="1"/>
  <c r="E16" i="1" s="1"/>
  <c r="D20" i="1"/>
  <c r="C20" i="1"/>
  <c r="K18" i="1"/>
  <c r="J18" i="1"/>
  <c r="J17" i="1" s="1"/>
  <c r="J16" i="1" s="1"/>
  <c r="I18" i="1"/>
  <c r="H18" i="1"/>
  <c r="G18" i="1"/>
  <c r="F18" i="1"/>
  <c r="F17" i="1" s="1"/>
  <c r="F16" i="1" s="1"/>
  <c r="E18" i="1"/>
  <c r="D18" i="1"/>
  <c r="C18" i="1"/>
  <c r="K17" i="1"/>
  <c r="K16" i="1" s="1"/>
  <c r="G17" i="1"/>
  <c r="G16" i="1" s="1"/>
  <c r="G269" i="1" s="1"/>
  <c r="C17" i="1"/>
  <c r="C16" i="1" s="1"/>
  <c r="I158" i="1" l="1"/>
  <c r="F39" i="1"/>
  <c r="F269" i="1" s="1"/>
  <c r="J39" i="1"/>
  <c r="J269" i="1" s="1"/>
  <c r="I39" i="1"/>
  <c r="I269" i="1" s="1"/>
  <c r="F107" i="1"/>
  <c r="J107" i="1"/>
  <c r="C225" i="1"/>
  <c r="K225" i="1"/>
  <c r="K269" i="1" s="1"/>
  <c r="F225" i="1"/>
  <c r="J225" i="1"/>
  <c r="E225" i="1"/>
  <c r="I225" i="1"/>
  <c r="C269" i="1"/>
  <c r="E158" i="1"/>
  <c r="E269" i="1"/>
</calcChain>
</file>

<file path=xl/sharedStrings.xml><?xml version="1.0" encoding="utf-8"?>
<sst xmlns="http://schemas.openxmlformats.org/spreadsheetml/2006/main" count="513" uniqueCount="431">
  <si>
    <t>DOSSIER FINANCIERO DEL GAMLP 2021</t>
  </si>
  <si>
    <t>Estados Financieros - 2021</t>
  </si>
  <si>
    <t xml:space="preserve">                                                                 GOBIERNO AUTÓNOMO MUNICIPAL DE LA PAZ                    </t>
  </si>
  <si>
    <t xml:space="preserve">                                                           Ejecución Presupuestaria de Gastos</t>
  </si>
  <si>
    <t xml:space="preserve">                                                                                 Del 1 de Enero al 31 de Diciembre de 2021</t>
  </si>
  <si>
    <r>
      <t xml:space="preserve">                      </t>
    </r>
    <r>
      <rPr>
        <sz val="8"/>
        <rFont val="Arial"/>
        <family val="2"/>
      </rPr>
      <t xml:space="preserve">  Página 1 de   5 </t>
    </r>
    <r>
      <rPr>
        <sz val="7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(Expresado en Bolivianos)   </t>
    </r>
  </si>
  <si>
    <t>Partida</t>
  </si>
  <si>
    <t>Descripción</t>
  </si>
  <si>
    <t>Aprobado</t>
  </si>
  <si>
    <t>Modificaciones</t>
  </si>
  <si>
    <t>Vigente</t>
  </si>
  <si>
    <t>Compromiso</t>
  </si>
  <si>
    <t>Ppto. por Compromete</t>
  </si>
  <si>
    <t>Devengado</t>
  </si>
  <si>
    <t>Ppto. por Devengar</t>
  </si>
  <si>
    <t>Pagado</t>
  </si>
  <si>
    <t>Saldo por Pagar</t>
  </si>
  <si>
    <t>3 = 1 ± 2</t>
  </si>
  <si>
    <t>5 = 3 - 4</t>
  </si>
  <si>
    <t>7 = 3 - 6</t>
  </si>
  <si>
    <t>9 = 6 -</t>
  </si>
  <si>
    <t>SERVICIOS PERSONALES</t>
  </si>
  <si>
    <t>1.1</t>
  </si>
  <si>
    <t>Empleados Permanentes</t>
  </si>
  <si>
    <t>1.1.2</t>
  </si>
  <si>
    <t>BONO DE ANTIGÜEDAD</t>
  </si>
  <si>
    <t>1.1.2.20</t>
  </si>
  <si>
    <t>Bono de Antigüedad</t>
  </si>
  <si>
    <t>1.1.3</t>
  </si>
  <si>
    <t>Bonificaciones</t>
  </si>
  <si>
    <t>1.1.3.39</t>
  </si>
  <si>
    <t>Otras Bonificaciones</t>
  </si>
  <si>
    <t>1.1.4</t>
  </si>
  <si>
    <t>Aguinaldos</t>
  </si>
  <si>
    <t>1.1.6</t>
  </si>
  <si>
    <t>Asignaciones Familiares</t>
  </si>
  <si>
    <t>1.1.7</t>
  </si>
  <si>
    <t>Sueldos</t>
  </si>
  <si>
    <t>1.1.9</t>
  </si>
  <si>
    <t>Otros Servicios Personales</t>
  </si>
  <si>
    <t>1.1.9.10</t>
  </si>
  <si>
    <t>Horas Extraordinarias</t>
  </si>
  <si>
    <t>1.1.9.20</t>
  </si>
  <si>
    <t>Vacaciones no Utilizadas</t>
  </si>
  <si>
    <t>1.2</t>
  </si>
  <si>
    <t>Empleados No Permanentes</t>
  </si>
  <si>
    <t>1.2.1</t>
  </si>
  <si>
    <t>Personal Eventual</t>
  </si>
  <si>
    <t>1.3</t>
  </si>
  <si>
    <t>Previsión Social</t>
  </si>
  <si>
    <t>1.3.1</t>
  </si>
  <si>
    <t>Aporte Patronal al Seguro Social</t>
  </si>
  <si>
    <t>1.3.1.10</t>
  </si>
  <si>
    <t>Régimen de Corto Plazo (Salud)</t>
  </si>
  <si>
    <t>1.3.1.20</t>
  </si>
  <si>
    <t>PRIMA DE RIESGO PROFESIONAL RÉGIMEN DE LARGO</t>
  </si>
  <si>
    <t>1.3.1.31</t>
  </si>
  <si>
    <t>Aporte Patronal Solidario 3%</t>
  </si>
  <si>
    <t>1.3.2</t>
  </si>
  <si>
    <t>Aporte Patronal para Vivienda</t>
  </si>
  <si>
    <t>1.5</t>
  </si>
  <si>
    <t>PREVISIONES PARA INCREMENTO DE GASTOS EN</t>
  </si>
  <si>
    <t>1.5.3.</t>
  </si>
  <si>
    <t>CREACIÓN DE ÍTEMS</t>
  </si>
  <si>
    <t>1.5.4</t>
  </si>
  <si>
    <t>Otras Previsiones</t>
  </si>
  <si>
    <t>SERVICIOS NO PERSONALES</t>
  </si>
  <si>
    <t>2.1</t>
  </si>
  <si>
    <t>Servicios Básicos</t>
  </si>
  <si>
    <t>2.1.1</t>
  </si>
  <si>
    <t>Comunicaciones</t>
  </si>
  <si>
    <t>2.1.2</t>
  </si>
  <si>
    <t>Energía Eléctrica</t>
  </si>
  <si>
    <t>2.1.3</t>
  </si>
  <si>
    <t>Agua</t>
  </si>
  <si>
    <t>2.1.4</t>
  </si>
  <si>
    <t>Telefonía</t>
  </si>
  <si>
    <t>2.1.5</t>
  </si>
  <si>
    <t>Gas Domiciliario</t>
  </si>
  <si>
    <t>2.1.6</t>
  </si>
  <si>
    <t>INTERNET</t>
  </si>
  <si>
    <t>2.2</t>
  </si>
  <si>
    <t>Servicios de Transporte y Seguros</t>
  </si>
  <si>
    <t>2.2.1</t>
  </si>
  <si>
    <t>Pasajes</t>
  </si>
  <si>
    <t>2.2.1.10</t>
  </si>
  <si>
    <t>Pasajes al Interior del País</t>
  </si>
  <si>
    <t>2.2.1.20</t>
  </si>
  <si>
    <t>Pasajes al Exterior del País</t>
  </si>
  <si>
    <t>2.2.2</t>
  </si>
  <si>
    <t>Viáticos</t>
  </si>
  <si>
    <t>2.2.2.10</t>
  </si>
  <si>
    <t>Viáticos por Viajes al Interior del País</t>
  </si>
  <si>
    <t>2.2.2.20</t>
  </si>
  <si>
    <t>Viáticos por Viajes al Exterior del País</t>
  </si>
  <si>
    <t>2.2.3</t>
  </si>
  <si>
    <t>Fletes y Almacenamiento</t>
  </si>
  <si>
    <t>2.2.5</t>
  </si>
  <si>
    <t>Seguros</t>
  </si>
  <si>
    <t>2.2.6</t>
  </si>
  <si>
    <t>Transporte de Personal</t>
  </si>
  <si>
    <t>2.3</t>
  </si>
  <si>
    <t>Alquileres</t>
  </si>
  <si>
    <t>2.3.1</t>
  </si>
  <si>
    <t>ALQUILER DE INMUEBLES</t>
  </si>
  <si>
    <t>2.3.2</t>
  </si>
  <si>
    <t>Alquiler de Equipos y Maquinarias</t>
  </si>
  <si>
    <t>2.3.4</t>
  </si>
  <si>
    <t>Otros Alquileres</t>
  </si>
  <si>
    <t>2.4</t>
  </si>
  <si>
    <t>Instalación, Mantenimiento y Reparaciones</t>
  </si>
  <si>
    <t>2.4.1</t>
  </si>
  <si>
    <t>Mantenimiento y Reparación de Inmuebles y Equipos</t>
  </si>
  <si>
    <t>2.4.1.10</t>
  </si>
  <si>
    <t>Mantenimiento y Reparación de Inmuebles</t>
  </si>
  <si>
    <r>
      <t xml:space="preserve">                      </t>
    </r>
    <r>
      <rPr>
        <sz val="8"/>
        <rFont val="Arial"/>
        <family val="2"/>
      </rPr>
      <t xml:space="preserve">  Página 2 de   5 </t>
    </r>
    <r>
      <rPr>
        <sz val="7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(Expresado en Bolivianos)   </t>
    </r>
  </si>
  <si>
    <t>2.4.1.20</t>
  </si>
  <si>
    <t>MANTENIMIENTO Y REPARACIÓN DE VEHÍCULOS,</t>
  </si>
  <si>
    <t>2.4.1.30</t>
  </si>
  <si>
    <t>Mantenimiento y Reparación de Muebles y Enseres</t>
  </si>
  <si>
    <t>2.4.2</t>
  </si>
  <si>
    <t>Mantenimiento y Reparación de Vías de Comunicación</t>
  </si>
  <si>
    <t>2.4.3</t>
  </si>
  <si>
    <t>Otros Gastos por Concepto de Instalación,</t>
  </si>
  <si>
    <t>2.5</t>
  </si>
  <si>
    <t>Servicios Profesionales y Comerciales</t>
  </si>
  <si>
    <t>2.5.1</t>
  </si>
  <si>
    <t>Médicos, Sanitarios y Sociales</t>
  </si>
  <si>
    <t>2.5.1.20</t>
  </si>
  <si>
    <t>Gastos Especializados por Atención Médica y otros</t>
  </si>
  <si>
    <t>2.5.2</t>
  </si>
  <si>
    <t>Estudios, Investigaciones, Auditorías Externas y</t>
  </si>
  <si>
    <t>2.5.2.10</t>
  </si>
  <si>
    <t>Consultorías por Producto</t>
  </si>
  <si>
    <t>2.5.2.20</t>
  </si>
  <si>
    <t>CONSULTORES INDIVIDUALES DE LÍNEA</t>
  </si>
  <si>
    <t>2.5.2.30</t>
  </si>
  <si>
    <t>AUDITORÍAS EXTERNAS</t>
  </si>
  <si>
    <t>2.5.3</t>
  </si>
  <si>
    <t>Comisiones y Gastos Bancarios</t>
  </si>
  <si>
    <t>2.5.4</t>
  </si>
  <si>
    <t>Lavandería, Limpieza e Higiene</t>
  </si>
  <si>
    <t>2.5.5</t>
  </si>
  <si>
    <t>Publicidad</t>
  </si>
  <si>
    <t>2.5.6</t>
  </si>
  <si>
    <t>Servicios de Imprenta, Fotocopiado y Fotográficos</t>
  </si>
  <si>
    <t>2.5.7</t>
  </si>
  <si>
    <t>Capacitación del Personal</t>
  </si>
  <si>
    <t>2.5.8</t>
  </si>
  <si>
    <t>Estudios e Investigaciones para Proyectos de Inversión</t>
  </si>
  <si>
    <t>2.5.8.10</t>
  </si>
  <si>
    <t>2.5.8.20</t>
  </si>
  <si>
    <t>2.5.9</t>
  </si>
  <si>
    <t>Servicios Manuales</t>
  </si>
  <si>
    <t>2.6</t>
  </si>
  <si>
    <t>Otros Servicios No Personales</t>
  </si>
  <si>
    <t>2.6.2</t>
  </si>
  <si>
    <t>Gastos Judiciales</t>
  </si>
  <si>
    <t>2.6.3</t>
  </si>
  <si>
    <t>Derechos sobre Bienes Intangibles</t>
  </si>
  <si>
    <t>2.6.6</t>
  </si>
  <si>
    <t>SERVICIO DE SEGURIDAD DE LOS BATALLONES DE</t>
  </si>
  <si>
    <t>2.6.6.10</t>
  </si>
  <si>
    <t>Servicios Públicos</t>
  </si>
  <si>
    <t>2.6.6.20</t>
  </si>
  <si>
    <t>Servicios Privados</t>
  </si>
  <si>
    <t>2.6.6.30</t>
  </si>
  <si>
    <t>Servicios por Traslado de Valores</t>
  </si>
  <si>
    <t>2.6.7</t>
  </si>
  <si>
    <t>SERVICIOS DE LABORATORIOS ESPECIALIZADOS</t>
  </si>
  <si>
    <t>2.6.9</t>
  </si>
  <si>
    <t>2.6.9.10</t>
  </si>
  <si>
    <t>Gastos de Representación</t>
  </si>
  <si>
    <t>2.6.9.30</t>
  </si>
  <si>
    <t>Pago por Trabajos Dirigidos y Pasantías</t>
  </si>
  <si>
    <t>2.6.9.90</t>
  </si>
  <si>
    <t>Otros</t>
  </si>
  <si>
    <t>MATERIALES Y SUMINISTROS</t>
  </si>
  <si>
    <t>3.1</t>
  </si>
  <si>
    <t>Alimentos y Productos Agroforestales</t>
  </si>
  <si>
    <t>3.1.1</t>
  </si>
  <si>
    <t>ALIMENTOS Y BEBIDAS PARA PERSONAS, DESAYUNO</t>
  </si>
  <si>
    <t>3.1.1.10</t>
  </si>
  <si>
    <t>Gastos por Refrigerios al personal permanente,</t>
  </si>
  <si>
    <t>3.1.1.20</t>
  </si>
  <si>
    <t>Gastos por Alimentación y Otros Similares</t>
  </si>
  <si>
    <t>3.1.1.30</t>
  </si>
  <si>
    <t>Alimentación Complementaria Escolar</t>
  </si>
  <si>
    <t>3.1.1.40</t>
  </si>
  <si>
    <t>ALIMENTACIÓN HOSPITALARIA, PENITENCIARIA,</t>
  </si>
  <si>
    <t>3.1.1.50</t>
  </si>
  <si>
    <t>Alimentos y Bebidas para la atención de emergencias y</t>
  </si>
  <si>
    <t>3.1.2</t>
  </si>
  <si>
    <t>Alimentos para Animales</t>
  </si>
  <si>
    <t>3.1.3</t>
  </si>
  <si>
    <t>Productos Agrícolas, Pecuarios y Forestales</t>
  </si>
  <si>
    <t>3.2</t>
  </si>
  <si>
    <t>Productos de Papel, Cartón e Impresos</t>
  </si>
  <si>
    <t>3.2.1</t>
  </si>
  <si>
    <t>Papel</t>
  </si>
  <si>
    <t>3.2.2</t>
  </si>
  <si>
    <t>Productos de Artes Gráficas</t>
  </si>
  <si>
    <t>3.2.3</t>
  </si>
  <si>
    <t>Libros, Manuales y Revistas</t>
  </si>
  <si>
    <t>3.2.5</t>
  </si>
  <si>
    <t>Periódicos y Boletines</t>
  </si>
  <si>
    <t>3.3</t>
  </si>
  <si>
    <t>Textiles y Vestuario</t>
  </si>
  <si>
    <r>
      <t xml:space="preserve">                      </t>
    </r>
    <r>
      <rPr>
        <sz val="8"/>
        <rFont val="Arial"/>
        <family val="2"/>
      </rPr>
      <t xml:space="preserve">  Página 3 de   5 </t>
    </r>
    <r>
      <rPr>
        <sz val="7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(Expresado en Bolivianos)   </t>
    </r>
  </si>
  <si>
    <t>3.3.1</t>
  </si>
  <si>
    <t>HILADOS, TELAS, FIBRAS Y ALGODÓN</t>
  </si>
  <si>
    <t>3.3.2</t>
  </si>
  <si>
    <t>Confecciones Textiles</t>
  </si>
  <si>
    <t>3.3.3</t>
  </si>
  <si>
    <t>Prendas de Vestir</t>
  </si>
  <si>
    <t>3.3.4</t>
  </si>
  <si>
    <t>Calzados</t>
  </si>
  <si>
    <t>3.4</t>
  </si>
  <si>
    <t>COMBUSTIBLES, PRODUCTOS QUÍMICOS,</t>
  </si>
  <si>
    <t>3.4.1</t>
  </si>
  <si>
    <t>Combustibles, Lubricantes, Derivados y otras Fuentes de</t>
  </si>
  <si>
    <t>3.4.1.10</t>
  </si>
  <si>
    <t>Combustibles, Lubricantes y Derivados para Consumo</t>
  </si>
  <si>
    <t>3.4.2</t>
  </si>
  <si>
    <t>Productos Químicos y Farmacéuticos</t>
  </si>
  <si>
    <t>3.4.3</t>
  </si>
  <si>
    <t>Llantas y Neumáticos</t>
  </si>
  <si>
    <t>3.4.4</t>
  </si>
  <si>
    <t>Productos de Cuero y Caucho</t>
  </si>
  <si>
    <t>3.4.5</t>
  </si>
  <si>
    <t>Productos de Minerales no Metálicos y Plásticos</t>
  </si>
  <si>
    <t>3.4.6</t>
  </si>
  <si>
    <t>Productos Metálicos</t>
  </si>
  <si>
    <t>3.4.7</t>
  </si>
  <si>
    <t>Minerales</t>
  </si>
  <si>
    <t>3.4.8</t>
  </si>
  <si>
    <t>Herramientas Menores</t>
  </si>
  <si>
    <t>3.9</t>
  </si>
  <si>
    <t>Productos Varios</t>
  </si>
  <si>
    <t>3.9.1</t>
  </si>
  <si>
    <t>MATERIAL DE LIMPIEZA E HIGIENE</t>
  </si>
  <si>
    <t>3.9.2</t>
  </si>
  <si>
    <t>Material Deportivo y Recreativo</t>
  </si>
  <si>
    <t>3.9.3</t>
  </si>
  <si>
    <t>Utensilios de Cocina y Comedor</t>
  </si>
  <si>
    <t>3.9.4</t>
  </si>
  <si>
    <t>Instrumental Menor Médico-Quirúrgico</t>
  </si>
  <si>
    <t>3.9.5</t>
  </si>
  <si>
    <t>Útiles de Escritorio y Oficina</t>
  </si>
  <si>
    <t>3.9.6</t>
  </si>
  <si>
    <t>Útiles Educacionales, Culturales y de Capacitación</t>
  </si>
  <si>
    <t>3.9.7</t>
  </si>
  <si>
    <t>Útiles y Materiales Eléctricos</t>
  </si>
  <si>
    <t>3.9.8</t>
  </si>
  <si>
    <t>Otros Repuestos y Accesorios</t>
  </si>
  <si>
    <t>3.9.9</t>
  </si>
  <si>
    <t>Otros Materiales y Suministros</t>
  </si>
  <si>
    <t>3.9.9.90</t>
  </si>
  <si>
    <t>ACTIVOS REALES</t>
  </si>
  <si>
    <t>4.1</t>
  </si>
  <si>
    <t>Inmobiliarios</t>
  </si>
  <si>
    <t>4.1.2</t>
  </si>
  <si>
    <t>Tierras y Terrenos</t>
  </si>
  <si>
    <t>4.2</t>
  </si>
  <si>
    <t>Construcciones</t>
  </si>
  <si>
    <t>4.2.2</t>
  </si>
  <si>
    <t>Construcciones y Mejoras de Bienes Públicos Nacionales</t>
  </si>
  <si>
    <t>4.2.2.30</t>
  </si>
  <si>
    <t xml:space="preserve">  Otras Construcciones y Mejoras de Bienes Públicos</t>
  </si>
  <si>
    <t>4.2.2.40</t>
  </si>
  <si>
    <t xml:space="preserve">  Supervisión de Construcciones y Mejoras de Bienes</t>
  </si>
  <si>
    <t>4.2.3</t>
  </si>
  <si>
    <t>Construcciones y Mejoras de Bienes Nacionales de</t>
  </si>
  <si>
    <t>4.2.3.10</t>
  </si>
  <si>
    <t xml:space="preserve">  Construcciones y Mejoras de Bienes de Dominio</t>
  </si>
  <si>
    <t>4.2.3.20</t>
  </si>
  <si>
    <t>4.3</t>
  </si>
  <si>
    <t>Maquinaria y Equipo</t>
  </si>
  <si>
    <t>4.3.1</t>
  </si>
  <si>
    <t>Equipo de Oficina y Muebles</t>
  </si>
  <si>
    <t>4.3.1.10</t>
  </si>
  <si>
    <t>4.3.1.20</t>
  </si>
  <si>
    <t>Equipo de Computación</t>
  </si>
  <si>
    <t>4.3.2</t>
  </si>
  <si>
    <t>Maquinaria y Equipo de Producción</t>
  </si>
  <si>
    <t>4.3.3</t>
  </si>
  <si>
    <t>Equipo de Transporte, Tracción y Elevación</t>
  </si>
  <si>
    <t>4.3.3.10</t>
  </si>
  <si>
    <t>Vehiculos livianos para Funciones Administrativas</t>
  </si>
  <si>
    <t>4.3.3.20</t>
  </si>
  <si>
    <t>Vehiculos livianos para proyectos de inversión</t>
  </si>
  <si>
    <t>4.3.3.30</t>
  </si>
  <si>
    <t>MAQUINARIA Y EQUIPO DE TRANSPORTE</t>
  </si>
  <si>
    <t>4.3.2.40</t>
  </si>
  <si>
    <t>Equipo de Elevación</t>
  </si>
  <si>
    <t>4.3.4</t>
  </si>
  <si>
    <t>Equipo Médico y de Laboratorio</t>
  </si>
  <si>
    <t>4.3.5</t>
  </si>
  <si>
    <t>Equipo de Comunicación</t>
  </si>
  <si>
    <t>4.3.6</t>
  </si>
  <si>
    <t>Equipo Educacional y Recreativo</t>
  </si>
  <si>
    <r>
      <t xml:space="preserve">                      </t>
    </r>
    <r>
      <rPr>
        <sz val="8"/>
        <rFont val="Arial"/>
        <family val="2"/>
      </rPr>
      <t xml:space="preserve">  Página 4 de   5 </t>
    </r>
    <r>
      <rPr>
        <sz val="7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(Expresado en Bolivianos)   </t>
    </r>
  </si>
  <si>
    <t>4.3.7</t>
  </si>
  <si>
    <t>Otra Maquinaria y Equipo</t>
  </si>
  <si>
    <t>4.6</t>
  </si>
  <si>
    <t xml:space="preserve"> Estudios y Proyectos para Inversión</t>
  </si>
  <si>
    <t>4.6.1</t>
  </si>
  <si>
    <t>Para Construcciones de Bienes Públicos de Dominio</t>
  </si>
  <si>
    <t>4.6.1.10</t>
  </si>
  <si>
    <t xml:space="preserve">  Consultoría por Producto para Construcciones de</t>
  </si>
  <si>
    <t>4.6.2</t>
  </si>
  <si>
    <t>Para Construcciones de Bienes de Dominio Público</t>
  </si>
  <si>
    <t>4.6.2.10</t>
  </si>
  <si>
    <t>4.6.3</t>
  </si>
  <si>
    <t>CONSULTORÍA PARA CAPACITACIÓN, TRANSFERENCIA</t>
  </si>
  <si>
    <t>4.6.3.10</t>
  </si>
  <si>
    <t xml:space="preserve">  Consultoría por Producto</t>
  </si>
  <si>
    <t>4.9</t>
  </si>
  <si>
    <t>OTROS ACTIVOS</t>
  </si>
  <si>
    <t>4.9.1</t>
  </si>
  <si>
    <t>Activos Intangibles</t>
  </si>
  <si>
    <t>SERVICIO DE LA DEUDA PUBLICA Y DISMINUCION DE</t>
  </si>
  <si>
    <t>6.1</t>
  </si>
  <si>
    <t>Servicio de la Deuda Pública Interna</t>
  </si>
  <si>
    <t>6.1.6</t>
  </si>
  <si>
    <t>Amortización de la Deuda Pública Interna a Largo Plazo</t>
  </si>
  <si>
    <t>6.1.7</t>
  </si>
  <si>
    <t>Intereses de la Deuda Pública Interna a Largo Plazo</t>
  </si>
  <si>
    <t>6.1.8</t>
  </si>
  <si>
    <t>Comisiones y Otros Gastos de la Deuda Pública Interna</t>
  </si>
  <si>
    <t>6.2</t>
  </si>
  <si>
    <t>Servicio de la Deuda Pública Externa</t>
  </si>
  <si>
    <t>6.2.1</t>
  </si>
  <si>
    <t>Amortización de la Deuda Pública Externa a Corto</t>
  </si>
  <si>
    <t>6.2.2</t>
  </si>
  <si>
    <t>Intereses de la Deuda Púbíica Externa a Corto Plazo</t>
  </si>
  <si>
    <t>6.2.3</t>
  </si>
  <si>
    <t>Comisiones y Otros Gastos de la Deuda Pública Externa</t>
  </si>
  <si>
    <t>6.2.6</t>
  </si>
  <si>
    <t>Amortización de la Deuda Pública Externa a Largo Plazo</t>
  </si>
  <si>
    <t>6.2.7</t>
  </si>
  <si>
    <t>Intereses de la Deuda Pública Externa a Largo Plazo</t>
  </si>
  <si>
    <t>6.2.8</t>
  </si>
  <si>
    <t>6.6</t>
  </si>
  <si>
    <t>Gastos Devengados No Pagados - Otras Fuentes</t>
  </si>
  <si>
    <t>6.6.1</t>
  </si>
  <si>
    <t xml:space="preserve">Gastos Devengados No Pagados por Servicios </t>
  </si>
  <si>
    <t>6.6.2</t>
  </si>
  <si>
    <t>Gastos Devengados No Pagados por Servicios No</t>
  </si>
  <si>
    <t>6.6.2.10</t>
  </si>
  <si>
    <t>6.6.2.20</t>
  </si>
  <si>
    <t>Gastos Devengados No Pagados por Materiales y</t>
  </si>
  <si>
    <t>6.6.2.30</t>
  </si>
  <si>
    <t>Gastos Devengados No Pagados por Activos Reales</t>
  </si>
  <si>
    <t>6.6.2.50</t>
  </si>
  <si>
    <t>Gastos Devengados No Pagados por Servicio de la</t>
  </si>
  <si>
    <t>6.6.3</t>
  </si>
  <si>
    <t>Gastos Devengados No Pagados por Transferencias</t>
  </si>
  <si>
    <t>6.6.4</t>
  </si>
  <si>
    <t>Gastos Devengados No Pagados por Retenciones</t>
  </si>
  <si>
    <t>6.6.9</t>
  </si>
  <si>
    <t>Otros Gastos No Pagados</t>
  </si>
  <si>
    <t>6.8</t>
  </si>
  <si>
    <t>Disminución de Otros Pasivos</t>
  </si>
  <si>
    <t>6.8.2</t>
  </si>
  <si>
    <t>Pago de Beneficios Sociales</t>
  </si>
  <si>
    <t>TRANSFERENCIAS</t>
  </si>
  <si>
    <t>7.1</t>
  </si>
  <si>
    <t>Transferencias Corrientes al Sector Privado</t>
  </si>
  <si>
    <t>7.1.2</t>
  </si>
  <si>
    <t>Becas</t>
  </si>
  <si>
    <t>7.1.2.30</t>
  </si>
  <si>
    <t>Becas de Estudios Otorgadas a Particulares</t>
  </si>
  <si>
    <t>7.1.3</t>
  </si>
  <si>
    <t>Donaciones, Ayudas Sociales y Premios a Personas</t>
  </si>
  <si>
    <t>7.1.6</t>
  </si>
  <si>
    <t>Subsidios y Donaciones a Personas e Instituciones</t>
  </si>
  <si>
    <t>7.1.6.10</t>
  </si>
  <si>
    <t>A PERSONAS E INSTITUCIONES PRIVADAS SIN FINES</t>
  </si>
  <si>
    <t>7.3</t>
  </si>
  <si>
    <t>TRANSFERENCIAS CORRIENTES AL SECTOR PÚBLICO NO</t>
  </si>
  <si>
    <t>7.3.1</t>
  </si>
  <si>
    <t>TRANSFERENCIAS CORRIENTES AL ÓRGANO EJECUTIVO</t>
  </si>
  <si>
    <t>7.3.2</t>
  </si>
  <si>
    <t>TRANSF. CORRIENTES A LOS ÓRGANOS LEGISLATIVO,</t>
  </si>
  <si>
    <t>7.3.4</t>
  </si>
  <si>
    <t>Transferencias corrientes a Entidades Territoriales</t>
  </si>
  <si>
    <t>7.3.4.20</t>
  </si>
  <si>
    <t xml:space="preserve">Gobierno Autónomo Municipal </t>
  </si>
  <si>
    <t>TRANSFERENCIAS DE CAPITAL AL SECTOR PÚBLICO NO</t>
  </si>
  <si>
    <t>7.7.4</t>
  </si>
  <si>
    <t xml:space="preserve">TRANSFERENCIAS DE CAPITAL A LAS ENTIDADES </t>
  </si>
  <si>
    <r>
      <t xml:space="preserve">                      </t>
    </r>
    <r>
      <rPr>
        <sz val="8"/>
        <rFont val="Arial"/>
        <family val="2"/>
      </rPr>
      <t xml:space="preserve">  Página 5 de   5 </t>
    </r>
    <r>
      <rPr>
        <sz val="7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(Expresado en Bolivianos)   </t>
    </r>
  </si>
  <si>
    <t>7.7.4.10</t>
  </si>
  <si>
    <t>Al Gobierno Autónomo Departamental</t>
  </si>
  <si>
    <t>7.9</t>
  </si>
  <si>
    <t>Transferencias al Exterior</t>
  </si>
  <si>
    <t>7.9.1</t>
  </si>
  <si>
    <t>Transferencias Corrientes a Gobiernos Extranjeros y</t>
  </si>
  <si>
    <t>IMPUESTOS, REGALIAS Y TASAS</t>
  </si>
  <si>
    <t>8.5</t>
  </si>
  <si>
    <t>Tasas, Multas y Otros</t>
  </si>
  <si>
    <t>8.5.1</t>
  </si>
  <si>
    <t>Tasas</t>
  </si>
  <si>
    <t>8.5.2</t>
  </si>
  <si>
    <t>Derechos</t>
  </si>
  <si>
    <t>8.5.4</t>
  </si>
  <si>
    <t>Multas</t>
  </si>
  <si>
    <t>OTROS GASTOS</t>
  </si>
  <si>
    <t>9.4</t>
  </si>
  <si>
    <t>Beneficios Sociales y Otros</t>
  </si>
  <si>
    <t>9.4.1</t>
  </si>
  <si>
    <t>Indemnización</t>
  </si>
  <si>
    <t>9.4.2</t>
  </si>
  <si>
    <t>Desahucio</t>
  </si>
  <si>
    <t>9.4.3</t>
  </si>
  <si>
    <t>Otros Beneficios Sociales</t>
  </si>
  <si>
    <t>9.5</t>
  </si>
  <si>
    <t>Contingencias Judiciales</t>
  </si>
  <si>
    <t>9.5.1</t>
  </si>
  <si>
    <t>9.6</t>
  </si>
  <si>
    <t>Otras Pérdidas y Devoluciones</t>
  </si>
  <si>
    <t>9.6.1</t>
  </si>
  <si>
    <t>Pérdidas en Operaciones Cambiarias</t>
  </si>
  <si>
    <t>9.6.2</t>
  </si>
  <si>
    <t>Devoluciones</t>
  </si>
  <si>
    <t>9.9</t>
  </si>
  <si>
    <t>Provisiones para Gastos Corrientes y de Capital</t>
  </si>
  <si>
    <t>9.9.1</t>
  </si>
  <si>
    <t>Provisiones para Gastos de Capital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</si>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</sst>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>
    <font>
      <sz val="10"/>
      <name val="Arial"/>
      <family val="2"/>
    </font>
    <font>
      <sz val="11"/>
      <color rgb="FF006100"/>
      <name val="Calibri"/>
      <family val="2"/>
      <scheme val="minor"/>
    </font>
    <font>
      <sz val="10"/>
      <name val="Arial"/>
      <family val="2"/>
    </font>
    <font>
      <i/>
      <sz val="10"/>
      <color rgb="FF4A1F74"/>
      <name val="HelveticaNeueLT Std"/>
      <family val="2"/>
    </font>
    <font>
      <sz val="12"/>
      <color rgb="FFC52D72"/>
      <name val="Arial Black"/>
      <family val="2"/>
    </font>
    <font>
      <i/>
      <sz val="10"/>
      <color rgb="FFC52D72"/>
      <name val="HelveticaNeueLT Std"/>
      <family val="2"/>
    </font>
    <font>
      <sz val="10"/>
      <color rgb="FFC52D72"/>
      <name val="Arial"/>
      <family val="2"/>
    </font>
    <font>
      <b/>
      <sz val="10"/>
      <name val="Arial"/>
      <family val="2"/>
    </font>
    <font>
      <sz val="8"/>
      <name val="Helvetica"/>
    </font>
    <font>
      <b/>
      <sz val="12"/>
      <name val="Helvetica"/>
    </font>
    <font>
      <b/>
      <sz val="10"/>
      <name val="Helvetica"/>
    </font>
    <font>
      <sz val="10"/>
      <name val="Helvetica"/>
    </font>
    <font>
      <sz val="7"/>
      <name val="Arial"/>
      <family val="2"/>
    </font>
    <font>
      <sz val="8"/>
      <name val="Arial"/>
      <family val="2"/>
    </font>
    <font>
      <b/>
      <sz val="8"/>
      <name val="Arial Unicode MS"/>
      <family val="2"/>
    </font>
    <font>
      <sz val="6"/>
      <name val="Arial Unicode MS"/>
      <family val="2"/>
    </font>
    <font>
      <sz val="7"/>
      <name val="Arial Unicode MS"/>
      <family val="2"/>
    </font>
    <font>
      <b/>
      <sz val="7"/>
      <name val="Arial Unicode MS"/>
      <family val="2"/>
    </font>
    <font>
      <b/>
      <u/>
      <sz val="7"/>
      <name val="Arial Unicode MS"/>
      <family val="2"/>
    </font>
    <font>
      <u/>
      <sz val="7"/>
      <name val="Arial Unicode MS"/>
      <family val="2"/>
    </font>
    <font>
      <sz val="7"/>
      <color theme="1" tint="4.9989318521683403E-2"/>
      <name val="Arial Unicode MS"/>
      <family val="2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71D9D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 applyNumberFormat="0" applyFont="0" applyFill="0" applyBorder="0" applyAlignment="0" applyProtection="0">
      <alignment vertical="top"/>
    </xf>
    <xf numFmtId="0" fontId="1" fillId="2" borderId="0" applyNumberFormat="0" applyBorder="0" applyAlignment="0" applyProtection="0"/>
    <xf numFmtId="0" fontId="2" fillId="0" borderId="0" applyNumberFormat="0" applyFont="0" applyFill="0" applyBorder="0" applyAlignment="0" applyProtection="0">
      <alignment vertical="top"/>
    </xf>
    <xf numFmtId="0" fontId="2" fillId="0" borderId="0" applyNumberFormat="0" applyFont="0" applyFill="0" applyBorder="0" applyAlignment="0" applyProtection="0">
      <alignment vertical="top"/>
    </xf>
  </cellStyleXfs>
  <cellXfs count="50">
    <xf numFmtId="0" fontId="0" fillId="0" borderId="0" xfId="0"/>
    <xf numFmtId="0" fontId="2" fillId="3" borderId="0" xfId="0" applyFont="1" applyFill="1" applyAlignment="1">
      <alignment horizontal="left" indent="1"/>
    </xf>
    <xf numFmtId="0" fontId="3" fillId="3" borderId="0" xfId="0" applyFont="1" applyFill="1" applyBorder="1" applyAlignment="1">
      <alignment wrapText="1"/>
    </xf>
    <xf numFmtId="0" fontId="2" fillId="3" borderId="0" xfId="2" applyNumberFormat="1" applyFont="1" applyFill="1" applyBorder="1" applyAlignment="1" applyProtection="1">
      <alignment vertical="top"/>
    </xf>
    <xf numFmtId="0" fontId="4" fillId="3" borderId="0" xfId="0" applyFont="1" applyFill="1" applyBorder="1" applyAlignment="1">
      <alignment horizontal="right"/>
    </xf>
    <xf numFmtId="0" fontId="5" fillId="3" borderId="0" xfId="0" applyFont="1" applyFill="1" applyBorder="1" applyAlignment="1">
      <alignment wrapText="1"/>
    </xf>
    <xf numFmtId="0" fontId="5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horizontal="right" wrapText="1"/>
    </xf>
    <xf numFmtId="0" fontId="5" fillId="3" borderId="0" xfId="0" applyFont="1" applyFill="1" applyBorder="1" applyAlignment="1">
      <alignment horizontal="right" wrapText="1"/>
    </xf>
    <xf numFmtId="0" fontId="6" fillId="3" borderId="0" xfId="2" applyNumberFormat="1" applyFont="1" applyFill="1" applyBorder="1" applyAlignment="1" applyProtection="1">
      <alignment vertical="top"/>
    </xf>
    <xf numFmtId="0" fontId="2" fillId="3" borderId="0" xfId="0" applyFont="1" applyFill="1" applyAlignment="1"/>
    <xf numFmtId="0" fontId="7" fillId="3" borderId="0" xfId="0" applyFont="1" applyFill="1" applyAlignment="1">
      <alignment horizontal="left" vertical="center"/>
    </xf>
    <xf numFmtId="0" fontId="2" fillId="3" borderId="0" xfId="0" applyFont="1" applyFill="1" applyAlignment="1">
      <alignment vertical="center"/>
    </xf>
    <xf numFmtId="0" fontId="0" fillId="3" borderId="0" xfId="0" applyFill="1" applyAlignment="1"/>
    <xf numFmtId="0" fontId="8" fillId="3" borderId="0" xfId="3" applyFont="1" applyFill="1" applyBorder="1" applyAlignment="1">
      <alignment wrapText="1"/>
    </xf>
    <xf numFmtId="0" fontId="9" fillId="3" borderId="0" xfId="3" applyFont="1" applyFill="1" applyBorder="1" applyAlignment="1">
      <alignment horizontal="center" wrapText="1"/>
    </xf>
    <xf numFmtId="0" fontId="10" fillId="3" borderId="0" xfId="3" applyFont="1" applyFill="1" applyBorder="1" applyAlignment="1">
      <alignment horizontal="center" wrapText="1"/>
    </xf>
    <xf numFmtId="0" fontId="8" fillId="3" borderId="0" xfId="3" applyFont="1" applyFill="1" applyBorder="1" applyAlignment="1">
      <alignment horizontal="center" wrapText="1"/>
    </xf>
    <xf numFmtId="0" fontId="8" fillId="3" borderId="0" xfId="3" applyFont="1" applyFill="1" applyBorder="1" applyAlignment="1">
      <alignment horizontal="center" vertical="center" wrapText="1"/>
    </xf>
    <xf numFmtId="0" fontId="11" fillId="3" borderId="0" xfId="3" applyFont="1" applyFill="1" applyBorder="1" applyAlignment="1">
      <alignment wrapText="1"/>
    </xf>
    <xf numFmtId="0" fontId="12" fillId="3" borderId="0" xfId="2" applyNumberFormat="1" applyFont="1" applyFill="1" applyBorder="1" applyAlignment="1" applyProtection="1">
      <alignment horizontal="left"/>
    </xf>
    <xf numFmtId="0" fontId="8" fillId="3" borderId="0" xfId="3" applyFont="1" applyFill="1" applyBorder="1" applyAlignment="1">
      <alignment vertical="top" wrapText="1"/>
    </xf>
    <xf numFmtId="0" fontId="14" fillId="4" borderId="1" xfId="2" applyNumberFormat="1" applyFont="1" applyFill="1" applyBorder="1" applyAlignment="1" applyProtection="1">
      <alignment horizontal="center" vertical="center"/>
    </xf>
    <xf numFmtId="0" fontId="14" fillId="4" borderId="1" xfId="2" applyNumberFormat="1" applyFont="1" applyFill="1" applyBorder="1" applyAlignment="1" applyProtection="1">
      <alignment horizontal="center" vertical="center" wrapText="1"/>
    </xf>
    <xf numFmtId="0" fontId="2" fillId="3" borderId="2" xfId="2" applyNumberFormat="1" applyFont="1" applyFill="1" applyBorder="1" applyAlignment="1" applyProtection="1">
      <alignment horizontal="left" vertical="top"/>
    </xf>
    <xf numFmtId="1" fontId="15" fillId="3" borderId="2" xfId="2" applyNumberFormat="1" applyFont="1" applyFill="1" applyBorder="1" applyAlignment="1" applyProtection="1">
      <alignment horizontal="left" vertical="top" indent="3"/>
    </xf>
    <xf numFmtId="0" fontId="15" fillId="3" borderId="2" xfId="2" applyNumberFormat="1" applyFont="1" applyFill="1" applyBorder="1" applyAlignment="1" applyProtection="1">
      <alignment horizontal="left" vertical="top" indent="2"/>
    </xf>
    <xf numFmtId="1" fontId="16" fillId="3" borderId="3" xfId="2" applyNumberFormat="1" applyFont="1" applyFill="1" applyBorder="1" applyAlignment="1" applyProtection="1">
      <alignment horizontal="left" vertical="top"/>
    </xf>
    <xf numFmtId="0" fontId="17" fillId="3" borderId="3" xfId="2" applyNumberFormat="1" applyFont="1" applyFill="1" applyBorder="1" applyAlignment="1" applyProtection="1">
      <alignment horizontal="left" vertical="top"/>
    </xf>
    <xf numFmtId="4" fontId="18" fillId="3" borderId="3" xfId="2" applyNumberFormat="1" applyFont="1" applyFill="1" applyBorder="1" applyAlignment="1" applyProtection="1">
      <alignment horizontal="right" vertical="top"/>
    </xf>
    <xf numFmtId="164" fontId="16" fillId="3" borderId="3" xfId="2" applyNumberFormat="1" applyFont="1" applyFill="1" applyBorder="1" applyAlignment="1" applyProtection="1">
      <alignment horizontal="left" vertical="top"/>
    </xf>
    <xf numFmtId="0" fontId="16" fillId="3" borderId="3" xfId="2" applyNumberFormat="1" applyFont="1" applyFill="1" applyBorder="1" applyAlignment="1" applyProtection="1">
      <alignment horizontal="left" vertical="top"/>
    </xf>
    <xf numFmtId="4" fontId="19" fillId="3" borderId="3" xfId="2" applyNumberFormat="1" applyFont="1" applyFill="1" applyBorder="1" applyAlignment="1" applyProtection="1">
      <alignment horizontal="right" vertical="top"/>
    </xf>
    <xf numFmtId="0" fontId="16" fillId="3" borderId="3" xfId="2" applyNumberFormat="1" applyFont="1" applyFill="1" applyBorder="1" applyAlignment="1" applyProtection="1">
      <alignment horizontal="left" vertical="top" indent="1"/>
    </xf>
    <xf numFmtId="0" fontId="16" fillId="3" borderId="3" xfId="2" applyNumberFormat="1" applyFont="1" applyFill="1" applyBorder="1" applyAlignment="1" applyProtection="1">
      <alignment horizontal="left" vertical="top" indent="2"/>
    </xf>
    <xf numFmtId="4" fontId="16" fillId="3" borderId="3" xfId="2" applyNumberFormat="1" applyFont="1" applyFill="1" applyBorder="1" applyAlignment="1" applyProtection="1">
      <alignment horizontal="right" vertical="top"/>
    </xf>
    <xf numFmtId="4" fontId="16" fillId="3" borderId="3" xfId="2" applyNumberFormat="1" applyFont="1" applyFill="1" applyBorder="1" applyAlignment="1" applyProtection="1">
      <alignment horizontal="right" vertical="top" wrapText="1"/>
    </xf>
    <xf numFmtId="1" fontId="17" fillId="3" borderId="3" xfId="2" applyNumberFormat="1" applyFont="1" applyFill="1" applyBorder="1" applyAlignment="1" applyProtection="1">
      <alignment horizontal="left" vertical="top"/>
    </xf>
    <xf numFmtId="0" fontId="16" fillId="3" borderId="4" xfId="2" applyNumberFormat="1" applyFont="1" applyFill="1" applyBorder="1" applyAlignment="1" applyProtection="1">
      <alignment horizontal="left" vertical="top"/>
    </xf>
    <xf numFmtId="0" fontId="16" fillId="3" borderId="4" xfId="2" applyNumberFormat="1" applyFont="1" applyFill="1" applyBorder="1" applyAlignment="1" applyProtection="1">
      <alignment horizontal="left" vertical="top" indent="2"/>
    </xf>
    <xf numFmtId="4" fontId="16" fillId="3" borderId="4" xfId="2" applyNumberFormat="1" applyFont="1" applyFill="1" applyBorder="1" applyAlignment="1" applyProtection="1">
      <alignment horizontal="right" vertical="top"/>
    </xf>
    <xf numFmtId="164" fontId="16" fillId="3" borderId="4" xfId="2" applyNumberFormat="1" applyFont="1" applyFill="1" applyBorder="1" applyAlignment="1" applyProtection="1">
      <alignment horizontal="left" vertical="top"/>
    </xf>
    <xf numFmtId="4" fontId="19" fillId="3" borderId="4" xfId="2" applyNumberFormat="1" applyFont="1" applyFill="1" applyBorder="1" applyAlignment="1" applyProtection="1">
      <alignment horizontal="right" vertical="top"/>
    </xf>
    <xf numFmtId="0" fontId="1" fillId="3" borderId="0" xfId="1" applyNumberFormat="1" applyFill="1" applyBorder="1" applyAlignment="1" applyProtection="1">
      <alignment vertical="top"/>
    </xf>
    <xf numFmtId="0" fontId="16" fillId="3" borderId="4" xfId="2" applyNumberFormat="1" applyFont="1" applyFill="1" applyBorder="1" applyAlignment="1" applyProtection="1">
      <alignment horizontal="left" vertical="top" indent="1"/>
    </xf>
    <xf numFmtId="0" fontId="16" fillId="3" borderId="5" xfId="2" applyNumberFormat="1" applyFont="1" applyFill="1" applyBorder="1" applyAlignment="1" applyProtection="1">
      <alignment horizontal="left" vertical="top"/>
    </xf>
    <xf numFmtId="4" fontId="19" fillId="3" borderId="6" xfId="2" applyNumberFormat="1" applyFont="1" applyFill="1" applyBorder="1" applyAlignment="1" applyProtection="1">
      <alignment horizontal="right" vertical="top"/>
    </xf>
    <xf numFmtId="4" fontId="20" fillId="3" borderId="3" xfId="2" applyNumberFormat="1" applyFont="1" applyFill="1" applyBorder="1" applyAlignment="1" applyProtection="1">
      <alignment horizontal="right" vertical="top"/>
    </xf>
    <xf numFmtId="0" fontId="17" fillId="5" borderId="1" xfId="2" applyNumberFormat="1" applyFont="1" applyFill="1" applyBorder="1" applyAlignment="1" applyProtection="1">
      <alignment horizontal="left" vertical="top" indent="7"/>
    </xf>
    <xf numFmtId="4" fontId="17" fillId="5" borderId="1" xfId="2" applyNumberFormat="1" applyFont="1" applyFill="1" applyBorder="1" applyAlignment="1" applyProtection="1">
      <alignment horizontal="right" vertical="top"/>
    </xf>
  </cellXfs>
  <cellStyles count="4">
    <cellStyle name="Buena" xfId="1" builtinId="26"/>
    <cellStyle name="Normal" xfId="0" builtinId="0"/>
    <cellStyle name="Normal 2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50938</xdr:colOff>
      <xdr:row>3</xdr:row>
      <xdr:rowOff>20707</xdr:rowOff>
    </xdr:from>
    <xdr:to>
      <xdr:col>1</xdr:col>
      <xdr:colOff>2113359</xdr:colOff>
      <xdr:row>5</xdr:row>
      <xdr:rowOff>133350</xdr:rowOff>
    </xdr:to>
    <xdr:sp macro="" textlink="">
      <xdr:nvSpPr>
        <xdr:cNvPr id="2" name="11 Redondear rectángulo de esquina sencilla"/>
        <xdr:cNvSpPr/>
      </xdr:nvSpPr>
      <xdr:spPr>
        <a:xfrm>
          <a:off x="50938" y="801757"/>
          <a:ext cx="2862521" cy="436493"/>
        </a:xfrm>
        <a:prstGeom prst="round1Rect">
          <a:avLst/>
        </a:prstGeom>
        <a:solidFill>
          <a:srgbClr val="71D9D3"/>
        </a:solidFill>
        <a:ln w="3175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lang="es-ES" sz="1200" b="1" i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Capítulo</a:t>
          </a:r>
          <a:r>
            <a:rPr lang="es-ES" sz="1200" b="1" i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5: Estados Financieros</a:t>
          </a:r>
          <a:endParaRPr lang="es-ES" sz="1200" b="1" i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9</xdr:col>
      <xdr:colOff>207308</xdr:colOff>
      <xdr:row>3</xdr:row>
      <xdr:rowOff>117447</xdr:rowOff>
    </xdr:from>
    <xdr:to>
      <xdr:col>10</xdr:col>
      <xdr:colOff>813306</xdr:colOff>
      <xdr:row>5</xdr:row>
      <xdr:rowOff>111673</xdr:rowOff>
    </xdr:to>
    <xdr:sp macro="" textlink="">
      <xdr:nvSpPr>
        <xdr:cNvPr id="3" name="12 Rectángulo redondeado"/>
        <xdr:cNvSpPr/>
      </xdr:nvSpPr>
      <xdr:spPr>
        <a:xfrm>
          <a:off x="13418483" y="898497"/>
          <a:ext cx="1929973" cy="318076"/>
        </a:xfrm>
        <a:prstGeom prst="roundRect">
          <a:avLst/>
        </a:prstGeom>
        <a:solidFill>
          <a:srgbClr val="71D9D3"/>
        </a:solidFill>
        <a:ln w="3175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1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Cuadro 5.19.6</a:t>
          </a:r>
        </a:p>
      </xdr:txBody>
    </xdr:sp>
    <xdr:clientData/>
  </xdr:twoCellAnchor>
  <xdr:twoCellAnchor>
    <xdr:from>
      <xdr:col>0</xdr:col>
      <xdr:colOff>28576</xdr:colOff>
      <xdr:row>6</xdr:row>
      <xdr:rowOff>45771</xdr:rowOff>
    </xdr:from>
    <xdr:to>
      <xdr:col>11</xdr:col>
      <xdr:colOff>0</xdr:colOff>
      <xdr:row>11</xdr:row>
      <xdr:rowOff>152401</xdr:rowOff>
    </xdr:to>
    <xdr:sp macro="" textlink="">
      <xdr:nvSpPr>
        <xdr:cNvPr id="4" name="1 Rectángulo redondeado"/>
        <xdr:cNvSpPr/>
      </xdr:nvSpPr>
      <xdr:spPr>
        <a:xfrm>
          <a:off x="28576" y="1312596"/>
          <a:ext cx="15830549" cy="1001980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BO"/>
        </a:p>
      </xdr:txBody>
    </xdr:sp>
    <xdr:clientData/>
  </xdr:twoCellAnchor>
  <xdr:twoCellAnchor editAs="oneCell">
    <xdr:from>
      <xdr:col>0</xdr:col>
      <xdr:colOff>247650</xdr:colOff>
      <xdr:row>7</xdr:row>
      <xdr:rowOff>28575</xdr:rowOff>
    </xdr:from>
    <xdr:to>
      <xdr:col>1</xdr:col>
      <xdr:colOff>723900</xdr:colOff>
      <xdr:row>9</xdr:row>
      <xdr:rowOff>114300</xdr:rowOff>
    </xdr:to>
    <xdr:pic>
      <xdr:nvPicPr>
        <xdr:cNvPr id="5" name="Imagen 3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85900"/>
          <a:ext cx="12763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581025</xdr:colOff>
      <xdr:row>6</xdr:row>
      <xdr:rowOff>161925</xdr:rowOff>
    </xdr:from>
    <xdr:to>
      <xdr:col>11</xdr:col>
      <xdr:colOff>142875</xdr:colOff>
      <xdr:row>11</xdr:row>
      <xdr:rowOff>47625</xdr:rowOff>
    </xdr:to>
    <xdr:grpSp>
      <xdr:nvGrpSpPr>
        <xdr:cNvPr id="6" name="Grupo 1"/>
        <xdr:cNvGrpSpPr>
          <a:grpSpLocks/>
        </xdr:cNvGrpSpPr>
      </xdr:nvGrpSpPr>
      <xdr:grpSpPr bwMode="auto">
        <a:xfrm>
          <a:off x="13792200" y="1428750"/>
          <a:ext cx="2209800" cy="781050"/>
          <a:chOff x="12452635" y="1490079"/>
          <a:chExt cx="2211540" cy="780860"/>
        </a:xfrm>
      </xdr:grpSpPr>
      <xdr:sp macro="" textlink="">
        <xdr:nvSpPr>
          <xdr:cNvPr id="7" name="Rectángulo redondeado 6"/>
          <xdr:cNvSpPr/>
        </xdr:nvSpPr>
        <xdr:spPr>
          <a:xfrm>
            <a:off x="12452635" y="1490079"/>
            <a:ext cx="1725382" cy="742769"/>
          </a:xfrm>
          <a:prstGeom prst="round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s-BO"/>
          </a:p>
        </xdr:txBody>
      </xdr:sp>
      <xdr:sp macro="" textlink="">
        <xdr:nvSpPr>
          <xdr:cNvPr id="8" name="CuadroTexto 7"/>
          <xdr:cNvSpPr txBox="1"/>
        </xdr:nvSpPr>
        <xdr:spPr>
          <a:xfrm>
            <a:off x="12509830" y="1509124"/>
            <a:ext cx="2154345" cy="76181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es-BO" sz="800" b="1"/>
              <a:t>        Fecha: </a:t>
            </a:r>
            <a:r>
              <a:rPr lang="es-BO" sz="800" b="0"/>
              <a:t>19</a:t>
            </a:r>
            <a:r>
              <a:rPr lang="es-BO" sz="800"/>
              <a:t>/02/2022 09:25:37</a:t>
            </a:r>
            <a:br>
              <a:rPr lang="es-BO" sz="800"/>
            </a:br>
            <a:r>
              <a:rPr lang="es-BO" sz="800"/>
              <a:t>     </a:t>
            </a:r>
            <a:r>
              <a:rPr lang="es-BO" sz="800" b="1"/>
              <a:t>Gestión: </a:t>
            </a:r>
            <a:r>
              <a:rPr lang="es-BO" sz="800"/>
              <a:t>2021</a:t>
            </a:r>
          </a:p>
          <a:p>
            <a:r>
              <a:rPr lang="es-BO" sz="800"/>
              <a:t>     </a:t>
            </a:r>
            <a:r>
              <a:rPr lang="es-BO" sz="800" b="1"/>
              <a:t>Usuario</a:t>
            </a:r>
            <a:r>
              <a:rPr lang="es-BO" sz="800" b="1" baseline="0"/>
              <a:t>: </a:t>
            </a:r>
            <a:r>
              <a:rPr lang="es-BO" sz="800" baseline="0"/>
              <a:t>SFE355088900</a:t>
            </a:r>
          </a:p>
          <a:p>
            <a:r>
              <a:rPr lang="es-BO" sz="800" b="1" baseline="0"/>
              <a:t> Ambiente: </a:t>
            </a:r>
            <a:r>
              <a:rPr lang="es-BO" sz="800" baseline="0"/>
              <a:t>PRODUCCION</a:t>
            </a:r>
          </a:p>
          <a:p>
            <a:r>
              <a:rPr lang="es-BO" sz="800" baseline="0"/>
              <a:t>     </a:t>
            </a:r>
            <a:r>
              <a:rPr lang="es-BO" sz="800" b="1" baseline="0"/>
              <a:t>Reporte: </a:t>
            </a:r>
            <a:r>
              <a:rPr lang="es-BO" sz="800" baseline="0"/>
              <a:t>RConEjecGastosDgcf	</a:t>
            </a:r>
          </a:p>
        </xdr:txBody>
      </xdr:sp>
    </xdr:grpSp>
    <xdr:clientData/>
  </xdr:twoCellAnchor>
  <xdr:twoCellAnchor>
    <xdr:from>
      <xdr:col>0</xdr:col>
      <xdr:colOff>28576</xdr:colOff>
      <xdr:row>64</xdr:row>
      <xdr:rowOff>45771</xdr:rowOff>
    </xdr:from>
    <xdr:to>
      <xdr:col>11</xdr:col>
      <xdr:colOff>0</xdr:colOff>
      <xdr:row>69</xdr:row>
      <xdr:rowOff>152401</xdr:rowOff>
    </xdr:to>
    <xdr:sp macro="" textlink="">
      <xdr:nvSpPr>
        <xdr:cNvPr id="9" name="1 Rectángulo redondeado"/>
        <xdr:cNvSpPr/>
      </xdr:nvSpPr>
      <xdr:spPr>
        <a:xfrm>
          <a:off x="28576" y="11028096"/>
          <a:ext cx="15830549" cy="1001980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BO"/>
        </a:p>
      </xdr:txBody>
    </xdr:sp>
    <xdr:clientData/>
  </xdr:twoCellAnchor>
  <xdr:twoCellAnchor editAs="oneCell">
    <xdr:from>
      <xdr:col>0</xdr:col>
      <xdr:colOff>247650</xdr:colOff>
      <xdr:row>65</xdr:row>
      <xdr:rowOff>28575</xdr:rowOff>
    </xdr:from>
    <xdr:to>
      <xdr:col>1</xdr:col>
      <xdr:colOff>723900</xdr:colOff>
      <xdr:row>67</xdr:row>
      <xdr:rowOff>114300</xdr:rowOff>
    </xdr:to>
    <xdr:pic>
      <xdr:nvPicPr>
        <xdr:cNvPr id="10" name="Imagen 3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201400"/>
          <a:ext cx="12763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581025</xdr:colOff>
      <xdr:row>64</xdr:row>
      <xdr:rowOff>161925</xdr:rowOff>
    </xdr:from>
    <xdr:to>
      <xdr:col>11</xdr:col>
      <xdr:colOff>142875</xdr:colOff>
      <xdr:row>69</xdr:row>
      <xdr:rowOff>47625</xdr:rowOff>
    </xdr:to>
    <xdr:grpSp>
      <xdr:nvGrpSpPr>
        <xdr:cNvPr id="11" name="Grupo 34"/>
        <xdr:cNvGrpSpPr>
          <a:grpSpLocks/>
        </xdr:cNvGrpSpPr>
      </xdr:nvGrpSpPr>
      <xdr:grpSpPr bwMode="auto">
        <a:xfrm>
          <a:off x="13792200" y="11144250"/>
          <a:ext cx="2209800" cy="781050"/>
          <a:chOff x="12452635" y="1490079"/>
          <a:chExt cx="2211540" cy="780860"/>
        </a:xfrm>
      </xdr:grpSpPr>
      <xdr:sp macro="" textlink="">
        <xdr:nvSpPr>
          <xdr:cNvPr id="12" name="Rectángulo redondeado 11"/>
          <xdr:cNvSpPr/>
        </xdr:nvSpPr>
        <xdr:spPr>
          <a:xfrm>
            <a:off x="12452635" y="1490079"/>
            <a:ext cx="1725382" cy="742769"/>
          </a:xfrm>
          <a:prstGeom prst="round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s-BO"/>
          </a:p>
        </xdr:txBody>
      </xdr:sp>
      <xdr:sp macro="" textlink="">
        <xdr:nvSpPr>
          <xdr:cNvPr id="13" name="CuadroTexto 12"/>
          <xdr:cNvSpPr txBox="1"/>
        </xdr:nvSpPr>
        <xdr:spPr>
          <a:xfrm>
            <a:off x="12509830" y="1509124"/>
            <a:ext cx="2154345" cy="76181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es-BO" sz="800" b="1"/>
              <a:t>        Fecha: </a:t>
            </a:r>
            <a:r>
              <a:rPr lang="es-BO" sz="800" b="0"/>
              <a:t>19/02/2022 09:25:37</a:t>
            </a:r>
            <a:r>
              <a:rPr lang="es-BO" sz="800"/>
              <a:t/>
            </a:r>
            <a:br>
              <a:rPr lang="es-BO" sz="800"/>
            </a:br>
            <a:r>
              <a:rPr lang="es-BO" sz="800"/>
              <a:t>     </a:t>
            </a:r>
            <a:r>
              <a:rPr lang="es-BO" sz="800" b="1"/>
              <a:t>Gestión: </a:t>
            </a:r>
            <a:r>
              <a:rPr lang="es-BO" sz="800"/>
              <a:t>2021</a:t>
            </a:r>
          </a:p>
          <a:p>
            <a:r>
              <a:rPr lang="es-BO" sz="800"/>
              <a:t>     </a:t>
            </a:r>
            <a:r>
              <a:rPr lang="es-BO" sz="800" b="1"/>
              <a:t>Usuario</a:t>
            </a:r>
            <a:r>
              <a:rPr lang="es-BO" sz="800" b="1" baseline="0"/>
              <a:t>: </a:t>
            </a:r>
            <a:r>
              <a:rPr lang="es-BO" sz="800" baseline="0"/>
              <a:t>SFE355088900</a:t>
            </a:r>
          </a:p>
          <a:p>
            <a:r>
              <a:rPr lang="es-BO" sz="800" b="1" baseline="0"/>
              <a:t> Ambiente: </a:t>
            </a:r>
            <a:r>
              <a:rPr lang="es-BO" sz="800" baseline="0"/>
              <a:t>PRODUCCION</a:t>
            </a:r>
          </a:p>
          <a:p>
            <a:r>
              <a:rPr lang="es-BO" sz="800" baseline="0"/>
              <a:t>     </a:t>
            </a:r>
            <a:r>
              <a:rPr lang="es-BO" sz="800" b="1" baseline="0"/>
              <a:t>Reporte: </a:t>
            </a:r>
            <a:r>
              <a:rPr lang="es-BO" sz="800" baseline="0"/>
              <a:t>RConEjecGastosDgcf	</a:t>
            </a:r>
          </a:p>
        </xdr:txBody>
      </xdr:sp>
    </xdr:grpSp>
    <xdr:clientData/>
  </xdr:twoCellAnchor>
  <xdr:twoCellAnchor>
    <xdr:from>
      <xdr:col>0</xdr:col>
      <xdr:colOff>28576</xdr:colOff>
      <xdr:row>123</xdr:row>
      <xdr:rowOff>45771</xdr:rowOff>
    </xdr:from>
    <xdr:to>
      <xdr:col>11</xdr:col>
      <xdr:colOff>0</xdr:colOff>
      <xdr:row>128</xdr:row>
      <xdr:rowOff>152401</xdr:rowOff>
    </xdr:to>
    <xdr:sp macro="" textlink="">
      <xdr:nvSpPr>
        <xdr:cNvPr id="14" name="1 Rectángulo redondeado"/>
        <xdr:cNvSpPr/>
      </xdr:nvSpPr>
      <xdr:spPr>
        <a:xfrm>
          <a:off x="28576" y="20867421"/>
          <a:ext cx="15830549" cy="1001980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BO"/>
        </a:p>
      </xdr:txBody>
    </xdr:sp>
    <xdr:clientData/>
  </xdr:twoCellAnchor>
  <xdr:twoCellAnchor editAs="oneCell">
    <xdr:from>
      <xdr:col>0</xdr:col>
      <xdr:colOff>247650</xdr:colOff>
      <xdr:row>124</xdr:row>
      <xdr:rowOff>28575</xdr:rowOff>
    </xdr:from>
    <xdr:to>
      <xdr:col>1</xdr:col>
      <xdr:colOff>723900</xdr:colOff>
      <xdr:row>126</xdr:row>
      <xdr:rowOff>114300</xdr:rowOff>
    </xdr:to>
    <xdr:pic>
      <xdr:nvPicPr>
        <xdr:cNvPr id="15" name="Imagen 3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1040725"/>
          <a:ext cx="12763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581025</xdr:colOff>
      <xdr:row>123</xdr:row>
      <xdr:rowOff>161925</xdr:rowOff>
    </xdr:from>
    <xdr:to>
      <xdr:col>11</xdr:col>
      <xdr:colOff>142875</xdr:colOff>
      <xdr:row>128</xdr:row>
      <xdr:rowOff>47625</xdr:rowOff>
    </xdr:to>
    <xdr:grpSp>
      <xdr:nvGrpSpPr>
        <xdr:cNvPr id="16" name="Grupo 39"/>
        <xdr:cNvGrpSpPr>
          <a:grpSpLocks/>
        </xdr:cNvGrpSpPr>
      </xdr:nvGrpSpPr>
      <xdr:grpSpPr bwMode="auto">
        <a:xfrm>
          <a:off x="13792200" y="20983575"/>
          <a:ext cx="2209800" cy="781050"/>
          <a:chOff x="12452635" y="1490079"/>
          <a:chExt cx="2211540" cy="780860"/>
        </a:xfrm>
      </xdr:grpSpPr>
      <xdr:sp macro="" textlink="">
        <xdr:nvSpPr>
          <xdr:cNvPr id="17" name="Rectángulo redondeado 16"/>
          <xdr:cNvSpPr/>
        </xdr:nvSpPr>
        <xdr:spPr>
          <a:xfrm>
            <a:off x="12452635" y="1490079"/>
            <a:ext cx="1725382" cy="742769"/>
          </a:xfrm>
          <a:prstGeom prst="round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s-BO"/>
          </a:p>
        </xdr:txBody>
      </xdr:sp>
      <xdr:sp macro="" textlink="">
        <xdr:nvSpPr>
          <xdr:cNvPr id="18" name="CuadroTexto 17"/>
          <xdr:cNvSpPr txBox="1"/>
        </xdr:nvSpPr>
        <xdr:spPr>
          <a:xfrm>
            <a:off x="12509830" y="1509124"/>
            <a:ext cx="2154345" cy="76181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es-BO" sz="800" b="1"/>
              <a:t>        Fecha: </a:t>
            </a:r>
            <a:r>
              <a:rPr lang="es-BO" sz="800" b="0"/>
              <a:t>19/02/2022 09:25:37</a:t>
            </a:r>
            <a:r>
              <a:rPr lang="es-BO" sz="800"/>
              <a:t/>
            </a:r>
            <a:br>
              <a:rPr lang="es-BO" sz="800"/>
            </a:br>
            <a:r>
              <a:rPr lang="es-BO" sz="800"/>
              <a:t>     </a:t>
            </a:r>
            <a:r>
              <a:rPr lang="es-BO" sz="800" b="1"/>
              <a:t>Gestión: </a:t>
            </a:r>
            <a:r>
              <a:rPr lang="es-BO" sz="800"/>
              <a:t>2021</a:t>
            </a:r>
          </a:p>
          <a:p>
            <a:r>
              <a:rPr lang="es-BO" sz="800"/>
              <a:t>     </a:t>
            </a:r>
            <a:r>
              <a:rPr lang="es-BO" sz="800" b="1"/>
              <a:t>Usuario</a:t>
            </a:r>
            <a:r>
              <a:rPr lang="es-BO" sz="800" b="1" baseline="0"/>
              <a:t>: </a:t>
            </a:r>
            <a:r>
              <a:rPr lang="es-BO" sz="800" baseline="0"/>
              <a:t>SFE355088900</a:t>
            </a:r>
          </a:p>
          <a:p>
            <a:r>
              <a:rPr lang="es-BO" sz="800" b="1" baseline="0"/>
              <a:t> Ambiente: </a:t>
            </a:r>
            <a:r>
              <a:rPr lang="es-BO" sz="800" baseline="0"/>
              <a:t>PRODUCCION</a:t>
            </a:r>
          </a:p>
          <a:p>
            <a:r>
              <a:rPr lang="es-BO" sz="800" baseline="0"/>
              <a:t>     </a:t>
            </a:r>
            <a:r>
              <a:rPr lang="es-BO" sz="800" b="1" baseline="0"/>
              <a:t>Reporte: </a:t>
            </a:r>
            <a:r>
              <a:rPr lang="es-BO" sz="800" baseline="0"/>
              <a:t>RConEjecGastosDgcf	</a:t>
            </a:r>
          </a:p>
        </xdr:txBody>
      </xdr:sp>
    </xdr:grpSp>
    <xdr:clientData/>
  </xdr:twoCellAnchor>
  <xdr:twoCellAnchor>
    <xdr:from>
      <xdr:col>0</xdr:col>
      <xdr:colOff>28576</xdr:colOff>
      <xdr:row>181</xdr:row>
      <xdr:rowOff>45771</xdr:rowOff>
    </xdr:from>
    <xdr:to>
      <xdr:col>11</xdr:col>
      <xdr:colOff>0</xdr:colOff>
      <xdr:row>186</xdr:row>
      <xdr:rowOff>152401</xdr:rowOff>
    </xdr:to>
    <xdr:sp macro="" textlink="">
      <xdr:nvSpPr>
        <xdr:cNvPr id="19" name="1 Rectángulo redondeado"/>
        <xdr:cNvSpPr/>
      </xdr:nvSpPr>
      <xdr:spPr>
        <a:xfrm>
          <a:off x="28576" y="30640071"/>
          <a:ext cx="15830549" cy="1001980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BO"/>
        </a:p>
      </xdr:txBody>
    </xdr:sp>
    <xdr:clientData/>
  </xdr:twoCellAnchor>
  <xdr:twoCellAnchor editAs="oneCell">
    <xdr:from>
      <xdr:col>0</xdr:col>
      <xdr:colOff>247650</xdr:colOff>
      <xdr:row>182</xdr:row>
      <xdr:rowOff>28575</xdr:rowOff>
    </xdr:from>
    <xdr:to>
      <xdr:col>1</xdr:col>
      <xdr:colOff>723900</xdr:colOff>
      <xdr:row>184</xdr:row>
      <xdr:rowOff>114300</xdr:rowOff>
    </xdr:to>
    <xdr:pic>
      <xdr:nvPicPr>
        <xdr:cNvPr id="20" name="Imagen 3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0813375"/>
          <a:ext cx="12763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581025</xdr:colOff>
      <xdr:row>181</xdr:row>
      <xdr:rowOff>161925</xdr:rowOff>
    </xdr:from>
    <xdr:to>
      <xdr:col>11</xdr:col>
      <xdr:colOff>142875</xdr:colOff>
      <xdr:row>186</xdr:row>
      <xdr:rowOff>47625</xdr:rowOff>
    </xdr:to>
    <xdr:grpSp>
      <xdr:nvGrpSpPr>
        <xdr:cNvPr id="21" name="Grupo 51"/>
        <xdr:cNvGrpSpPr>
          <a:grpSpLocks/>
        </xdr:cNvGrpSpPr>
      </xdr:nvGrpSpPr>
      <xdr:grpSpPr bwMode="auto">
        <a:xfrm>
          <a:off x="13792200" y="30756225"/>
          <a:ext cx="2209800" cy="781050"/>
          <a:chOff x="12452635" y="1490079"/>
          <a:chExt cx="2211540" cy="780860"/>
        </a:xfrm>
      </xdr:grpSpPr>
      <xdr:sp macro="" textlink="">
        <xdr:nvSpPr>
          <xdr:cNvPr id="22" name="Rectángulo redondeado 21"/>
          <xdr:cNvSpPr/>
        </xdr:nvSpPr>
        <xdr:spPr>
          <a:xfrm>
            <a:off x="12452635" y="1490079"/>
            <a:ext cx="1725382" cy="742769"/>
          </a:xfrm>
          <a:prstGeom prst="round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s-BO"/>
          </a:p>
        </xdr:txBody>
      </xdr:sp>
      <xdr:sp macro="" textlink="">
        <xdr:nvSpPr>
          <xdr:cNvPr id="23" name="CuadroTexto 22"/>
          <xdr:cNvSpPr txBox="1"/>
        </xdr:nvSpPr>
        <xdr:spPr>
          <a:xfrm>
            <a:off x="12509830" y="1509124"/>
            <a:ext cx="2154345" cy="76181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es-BO" sz="800" b="1"/>
              <a:t>        Fecha: </a:t>
            </a:r>
            <a:r>
              <a:rPr lang="es-BO" sz="800" b="0"/>
              <a:t>19/02/2022 09:25:37</a:t>
            </a:r>
            <a:r>
              <a:rPr lang="es-BO" sz="800"/>
              <a:t/>
            </a:r>
            <a:br>
              <a:rPr lang="es-BO" sz="800"/>
            </a:br>
            <a:r>
              <a:rPr lang="es-BO" sz="800"/>
              <a:t>     </a:t>
            </a:r>
            <a:r>
              <a:rPr lang="es-BO" sz="800" b="1"/>
              <a:t>Gestión: </a:t>
            </a:r>
            <a:r>
              <a:rPr lang="es-BO" sz="800"/>
              <a:t>2021</a:t>
            </a:r>
          </a:p>
          <a:p>
            <a:r>
              <a:rPr lang="es-BO" sz="800"/>
              <a:t>     </a:t>
            </a:r>
            <a:r>
              <a:rPr lang="es-BO" sz="800" b="1"/>
              <a:t>Usuario</a:t>
            </a:r>
            <a:r>
              <a:rPr lang="es-BO" sz="800" b="1" baseline="0"/>
              <a:t>: </a:t>
            </a:r>
            <a:r>
              <a:rPr lang="es-BO" sz="800" baseline="0"/>
              <a:t>SFE355088900</a:t>
            </a:r>
          </a:p>
          <a:p>
            <a:r>
              <a:rPr lang="es-BO" sz="800" b="1" baseline="0"/>
              <a:t> Ambiente: </a:t>
            </a:r>
            <a:r>
              <a:rPr lang="es-BO" sz="800" baseline="0"/>
              <a:t>PRODUCCION</a:t>
            </a:r>
          </a:p>
          <a:p>
            <a:r>
              <a:rPr lang="es-BO" sz="800" baseline="0"/>
              <a:t>     </a:t>
            </a:r>
            <a:r>
              <a:rPr lang="es-BO" sz="800" b="1" baseline="0"/>
              <a:t>Reporte: </a:t>
            </a:r>
            <a:r>
              <a:rPr lang="es-BO" sz="800" baseline="0"/>
              <a:t>RConEjecGastosDgcf	</a:t>
            </a:r>
          </a:p>
        </xdr:txBody>
      </xdr:sp>
    </xdr:grpSp>
    <xdr:clientData/>
  </xdr:twoCellAnchor>
  <xdr:twoCellAnchor>
    <xdr:from>
      <xdr:col>0</xdr:col>
      <xdr:colOff>28576</xdr:colOff>
      <xdr:row>239</xdr:row>
      <xdr:rowOff>45771</xdr:rowOff>
    </xdr:from>
    <xdr:to>
      <xdr:col>11</xdr:col>
      <xdr:colOff>0</xdr:colOff>
      <xdr:row>244</xdr:row>
      <xdr:rowOff>152401</xdr:rowOff>
    </xdr:to>
    <xdr:sp macro="" textlink="">
      <xdr:nvSpPr>
        <xdr:cNvPr id="24" name="1 Rectángulo redondeado"/>
        <xdr:cNvSpPr/>
      </xdr:nvSpPr>
      <xdr:spPr>
        <a:xfrm>
          <a:off x="28576" y="40365096"/>
          <a:ext cx="15830549" cy="1001980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BO"/>
        </a:p>
      </xdr:txBody>
    </xdr:sp>
    <xdr:clientData/>
  </xdr:twoCellAnchor>
  <xdr:twoCellAnchor editAs="oneCell">
    <xdr:from>
      <xdr:col>0</xdr:col>
      <xdr:colOff>247650</xdr:colOff>
      <xdr:row>240</xdr:row>
      <xdr:rowOff>28575</xdr:rowOff>
    </xdr:from>
    <xdr:to>
      <xdr:col>1</xdr:col>
      <xdr:colOff>723900</xdr:colOff>
      <xdr:row>242</xdr:row>
      <xdr:rowOff>114300</xdr:rowOff>
    </xdr:to>
    <xdr:pic>
      <xdr:nvPicPr>
        <xdr:cNvPr id="25" name="Imagen 3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0538400"/>
          <a:ext cx="12763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581025</xdr:colOff>
      <xdr:row>239</xdr:row>
      <xdr:rowOff>161925</xdr:rowOff>
    </xdr:from>
    <xdr:to>
      <xdr:col>11</xdr:col>
      <xdr:colOff>142875</xdr:colOff>
      <xdr:row>244</xdr:row>
      <xdr:rowOff>47625</xdr:rowOff>
    </xdr:to>
    <xdr:grpSp>
      <xdr:nvGrpSpPr>
        <xdr:cNvPr id="26" name="Grupo 61"/>
        <xdr:cNvGrpSpPr>
          <a:grpSpLocks/>
        </xdr:cNvGrpSpPr>
      </xdr:nvGrpSpPr>
      <xdr:grpSpPr bwMode="auto">
        <a:xfrm>
          <a:off x="13792200" y="40481250"/>
          <a:ext cx="2209800" cy="781050"/>
          <a:chOff x="12452635" y="1490079"/>
          <a:chExt cx="2211540" cy="780860"/>
        </a:xfrm>
      </xdr:grpSpPr>
      <xdr:sp macro="" textlink="">
        <xdr:nvSpPr>
          <xdr:cNvPr id="27" name="Rectángulo redondeado 26"/>
          <xdr:cNvSpPr/>
        </xdr:nvSpPr>
        <xdr:spPr>
          <a:xfrm>
            <a:off x="12452635" y="1490079"/>
            <a:ext cx="1725382" cy="742769"/>
          </a:xfrm>
          <a:prstGeom prst="round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s-BO"/>
          </a:p>
        </xdr:txBody>
      </xdr:sp>
      <xdr:sp macro="" textlink="">
        <xdr:nvSpPr>
          <xdr:cNvPr id="28" name="CuadroTexto 27"/>
          <xdr:cNvSpPr txBox="1"/>
        </xdr:nvSpPr>
        <xdr:spPr>
          <a:xfrm>
            <a:off x="12509830" y="1509124"/>
            <a:ext cx="2154345" cy="76181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es-BO" sz="800" b="1"/>
              <a:t>        Fecha: </a:t>
            </a:r>
            <a:r>
              <a:rPr lang="es-BO" sz="800" b="0"/>
              <a:t>19/02/2022 09:25:37</a:t>
            </a:r>
            <a:r>
              <a:rPr lang="es-BO" sz="800"/>
              <a:t/>
            </a:r>
            <a:br>
              <a:rPr lang="es-BO" sz="800"/>
            </a:br>
            <a:r>
              <a:rPr lang="es-BO" sz="800"/>
              <a:t>     </a:t>
            </a:r>
            <a:r>
              <a:rPr lang="es-BO" sz="800" b="1"/>
              <a:t>Gestión: </a:t>
            </a:r>
            <a:r>
              <a:rPr lang="es-BO" sz="800"/>
              <a:t>2021</a:t>
            </a:r>
          </a:p>
          <a:p>
            <a:r>
              <a:rPr lang="es-BO" sz="800"/>
              <a:t>     </a:t>
            </a:r>
            <a:r>
              <a:rPr lang="es-BO" sz="800" b="1"/>
              <a:t>Usuario</a:t>
            </a:r>
            <a:r>
              <a:rPr lang="es-BO" sz="800" b="1" baseline="0"/>
              <a:t>: </a:t>
            </a:r>
            <a:r>
              <a:rPr lang="es-BO" sz="800" baseline="0"/>
              <a:t>SFE355088900</a:t>
            </a:r>
          </a:p>
          <a:p>
            <a:r>
              <a:rPr lang="es-BO" sz="800" b="1" baseline="0"/>
              <a:t> Ambiente: </a:t>
            </a:r>
            <a:r>
              <a:rPr lang="es-BO" sz="800" baseline="0"/>
              <a:t>PRODUCCION</a:t>
            </a:r>
          </a:p>
          <a:p>
            <a:r>
              <a:rPr lang="es-BO" sz="800" baseline="0"/>
              <a:t>     </a:t>
            </a:r>
            <a:r>
              <a:rPr lang="es-BO" sz="800" b="1" baseline="0"/>
              <a:t>Reporte: </a:t>
            </a:r>
            <a:r>
              <a:rPr lang="es-BO" sz="800" baseline="0"/>
              <a:t>RConEjecGastosDgcf	</a:t>
            </a:r>
          </a:p>
        </xdr:txBody>
      </xdr:sp>
    </xdr:grpSp>
    <xdr:clientData/>
  </xdr:twoCellAnchor>
  <xdr:twoCellAnchor editAs="oneCell">
    <xdr:from>
      <xdr:col>0</xdr:col>
      <xdr:colOff>0</xdr:colOff>
      <xdr:row>0</xdr:row>
      <xdr:rowOff>104775</xdr:rowOff>
    </xdr:from>
    <xdr:to>
      <xdr:col>1</xdr:col>
      <xdr:colOff>1247775</xdr:colOff>
      <xdr:row>3</xdr:row>
      <xdr:rowOff>9525</xdr:rowOff>
    </xdr:to>
    <xdr:pic>
      <xdr:nvPicPr>
        <xdr:cNvPr id="29" name="3 Imagen" descr="Logo Dossier SMFIN.jpe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5"/>
          <a:ext cx="20478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9"/>
  <sheetViews>
    <sheetView tabSelected="1" view="pageBreakPreview" zoomScaleNormal="100" zoomScaleSheetLayoutView="100" zoomScalePageLayoutView="85" workbookViewId="0">
      <selection activeCell="H3" sqref="H3"/>
    </sheetView>
  </sheetViews>
  <sheetFormatPr baseColWidth="10" defaultRowHeight="12.75"/>
  <cols>
    <col min="1" max="1" width="12" style="3" customWidth="1"/>
    <col min="2" max="2" width="47.140625" style="3" customWidth="1"/>
    <col min="3" max="11" width="19.85546875" style="3" customWidth="1"/>
    <col min="12" max="16384" width="11.42578125" style="3"/>
  </cols>
  <sheetData>
    <row r="1" spans="1:11" ht="30.75" customHeight="1">
      <c r="A1" s="1"/>
      <c r="B1" s="2"/>
      <c r="C1" s="2"/>
      <c r="D1" s="2"/>
      <c r="E1" s="2"/>
      <c r="K1" s="4" t="s">
        <v>0</v>
      </c>
    </row>
    <row r="2" spans="1:11" ht="18" customHeight="1">
      <c r="A2" s="1"/>
      <c r="B2" s="2"/>
      <c r="C2" s="5"/>
      <c r="D2" s="5"/>
      <c r="E2" s="5"/>
      <c r="F2" s="5"/>
      <c r="G2" s="5"/>
      <c r="H2" s="5"/>
      <c r="I2" s="6" t="s">
        <v>1</v>
      </c>
      <c r="J2" s="6"/>
      <c r="K2" s="6"/>
    </row>
    <row r="3" spans="1:11">
      <c r="A3" s="1"/>
      <c r="B3" s="7"/>
      <c r="C3" s="8"/>
      <c r="D3" s="8"/>
      <c r="E3" s="8"/>
      <c r="F3" s="9"/>
      <c r="G3" s="9"/>
      <c r="H3" s="9"/>
      <c r="I3" s="9"/>
      <c r="J3" s="9"/>
      <c r="K3" s="9"/>
    </row>
    <row r="4" spans="1:11">
      <c r="A4" s="1"/>
      <c r="B4" s="10"/>
      <c r="C4" s="10"/>
      <c r="D4" s="10"/>
      <c r="E4" s="10"/>
    </row>
    <row r="5" spans="1:11">
      <c r="A5" s="11"/>
      <c r="B5" s="12"/>
      <c r="C5" s="12"/>
      <c r="D5" s="12"/>
      <c r="E5" s="12"/>
    </row>
    <row r="6" spans="1:11">
      <c r="A6" s="11"/>
      <c r="B6" s="12"/>
      <c r="C6" s="12"/>
      <c r="D6" s="12"/>
      <c r="E6" s="12"/>
    </row>
    <row r="7" spans="1:11" ht="15" customHeight="1">
      <c r="A7" s="13"/>
      <c r="B7" s="13"/>
      <c r="C7" s="13"/>
      <c r="D7" s="13"/>
      <c r="E7" s="13"/>
      <c r="G7" s="14"/>
      <c r="H7" s="14"/>
    </row>
    <row r="8" spans="1:11" ht="15" customHeight="1">
      <c r="A8" s="15" t="s">
        <v>2</v>
      </c>
      <c r="B8" s="15"/>
      <c r="C8" s="15"/>
      <c r="D8" s="15"/>
      <c r="E8" s="15"/>
      <c r="F8" s="15"/>
      <c r="G8" s="15"/>
      <c r="H8" s="15"/>
      <c r="I8" s="14"/>
      <c r="J8" s="14"/>
      <c r="K8" s="14"/>
    </row>
    <row r="9" spans="1:11" ht="15" customHeight="1">
      <c r="A9" s="16" t="s">
        <v>3</v>
      </c>
      <c r="B9" s="16"/>
      <c r="C9" s="16"/>
      <c r="D9" s="16"/>
      <c r="E9" s="16"/>
      <c r="F9" s="16"/>
      <c r="G9" s="16"/>
      <c r="H9" s="16"/>
      <c r="I9" s="17"/>
      <c r="J9" s="17"/>
      <c r="K9" s="17"/>
    </row>
    <row r="10" spans="1:11" ht="15" customHeight="1">
      <c r="A10" s="18" t="s">
        <v>4</v>
      </c>
      <c r="B10" s="18"/>
      <c r="C10" s="18"/>
      <c r="D10" s="18"/>
      <c r="E10" s="18"/>
      <c r="F10" s="18"/>
      <c r="G10" s="18"/>
      <c r="H10" s="18"/>
      <c r="I10" s="19"/>
      <c r="J10" s="19"/>
      <c r="K10" s="19"/>
    </row>
    <row r="11" spans="1:11" ht="10.5" customHeight="1">
      <c r="A11" s="20" t="s">
        <v>5</v>
      </c>
      <c r="B11" s="20"/>
      <c r="C11" s="20"/>
      <c r="D11" s="20"/>
      <c r="E11" s="20"/>
      <c r="F11" s="20"/>
      <c r="G11" s="20"/>
      <c r="H11" s="20"/>
      <c r="I11" s="14"/>
      <c r="J11" s="14"/>
      <c r="K11" s="14"/>
    </row>
    <row r="12" spans="1:11" ht="15" customHeight="1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</row>
    <row r="13" spans="1:11" ht="6.75" customHeight="1"/>
    <row r="14" spans="1:11" ht="33" customHeight="1">
      <c r="A14" s="22" t="s">
        <v>6</v>
      </c>
      <c r="B14" s="22" t="s">
        <v>7</v>
      </c>
      <c r="C14" s="22" t="s">
        <v>8</v>
      </c>
      <c r="D14" s="22" t="s">
        <v>9</v>
      </c>
      <c r="E14" s="22" t="s">
        <v>10</v>
      </c>
      <c r="F14" s="22" t="s">
        <v>11</v>
      </c>
      <c r="G14" s="23" t="s">
        <v>12</v>
      </c>
      <c r="H14" s="22" t="s">
        <v>13</v>
      </c>
      <c r="I14" s="23" t="s">
        <v>14</v>
      </c>
      <c r="J14" s="22" t="s">
        <v>15</v>
      </c>
      <c r="K14" s="23" t="s">
        <v>16</v>
      </c>
    </row>
    <row r="15" spans="1:11">
      <c r="A15" s="24"/>
      <c r="B15" s="24"/>
      <c r="C15" s="25">
        <v>1</v>
      </c>
      <c r="D15" s="25">
        <v>2</v>
      </c>
      <c r="E15" s="26" t="s">
        <v>17</v>
      </c>
      <c r="F15" s="25">
        <v>4</v>
      </c>
      <c r="G15" s="26" t="s">
        <v>18</v>
      </c>
      <c r="H15" s="25">
        <v>6</v>
      </c>
      <c r="I15" s="26" t="s">
        <v>19</v>
      </c>
      <c r="J15" s="25">
        <v>8</v>
      </c>
      <c r="K15" s="26" t="s">
        <v>20</v>
      </c>
    </row>
    <row r="16" spans="1:11" ht="12.75" customHeight="1">
      <c r="A16" s="27">
        <v>1</v>
      </c>
      <c r="B16" s="28" t="s">
        <v>21</v>
      </c>
      <c r="C16" s="29">
        <f t="shared" ref="C16:J16" si="0">C17+C28+C30+C36</f>
        <v>685627322</v>
      </c>
      <c r="D16" s="29">
        <f t="shared" si="0"/>
        <v>-9086307</v>
      </c>
      <c r="E16" s="29">
        <f t="shared" si="0"/>
        <v>676541015</v>
      </c>
      <c r="F16" s="29">
        <f t="shared" si="0"/>
        <v>636169819.13999999</v>
      </c>
      <c r="G16" s="29">
        <f t="shared" si="0"/>
        <v>40371195.859999999</v>
      </c>
      <c r="H16" s="29">
        <f t="shared" si="0"/>
        <v>636169819.13999999</v>
      </c>
      <c r="I16" s="29">
        <f t="shared" si="0"/>
        <v>40371195.859999999</v>
      </c>
      <c r="J16" s="29">
        <f t="shared" si="0"/>
        <v>586284502.28999996</v>
      </c>
      <c r="K16" s="29">
        <f>K17+K28+K30+K36</f>
        <v>49885316.850000001</v>
      </c>
    </row>
    <row r="17" spans="1:11">
      <c r="A17" s="30" t="s">
        <v>22</v>
      </c>
      <c r="B17" s="31" t="s">
        <v>23</v>
      </c>
      <c r="C17" s="32">
        <f>C18+C20+C22+C23+C24+C25</f>
        <v>250042065</v>
      </c>
      <c r="D17" s="32">
        <f t="shared" ref="D17:K17" si="1">D18+D20+D22+D23+D24+D25</f>
        <v>-8467942</v>
      </c>
      <c r="E17" s="32">
        <f t="shared" si="1"/>
        <v>241574123</v>
      </c>
      <c r="F17" s="32">
        <f t="shared" si="1"/>
        <v>214811961.75999999</v>
      </c>
      <c r="G17" s="32">
        <f t="shared" si="1"/>
        <v>26762161.240000002</v>
      </c>
      <c r="H17" s="32">
        <f t="shared" si="1"/>
        <v>214811961.75999999</v>
      </c>
      <c r="I17" s="32">
        <f t="shared" si="1"/>
        <v>26762161.240000002</v>
      </c>
      <c r="J17" s="32">
        <f t="shared" si="1"/>
        <v>198745749.97999999</v>
      </c>
      <c r="K17" s="32">
        <f t="shared" si="1"/>
        <v>16066211.779999999</v>
      </c>
    </row>
    <row r="18" spans="1:11">
      <c r="A18" s="31" t="s">
        <v>24</v>
      </c>
      <c r="B18" s="33" t="s">
        <v>25</v>
      </c>
      <c r="C18" s="32">
        <f t="shared" ref="C18:K18" si="2">C19</f>
        <v>55598585</v>
      </c>
      <c r="D18" s="32">
        <f t="shared" si="2"/>
        <v>-10677269</v>
      </c>
      <c r="E18" s="32">
        <f t="shared" si="2"/>
        <v>44921316</v>
      </c>
      <c r="F18" s="32">
        <f t="shared" si="2"/>
        <v>36713659</v>
      </c>
      <c r="G18" s="32">
        <f t="shared" si="2"/>
        <v>8207657</v>
      </c>
      <c r="H18" s="32">
        <f t="shared" si="2"/>
        <v>36713659</v>
      </c>
      <c r="I18" s="32">
        <f t="shared" si="2"/>
        <v>8207657</v>
      </c>
      <c r="J18" s="32">
        <f t="shared" si="2"/>
        <v>34582627</v>
      </c>
      <c r="K18" s="32">
        <f t="shared" si="2"/>
        <v>2131032</v>
      </c>
    </row>
    <row r="19" spans="1:11">
      <c r="A19" s="31" t="s">
        <v>26</v>
      </c>
      <c r="B19" s="34" t="s">
        <v>27</v>
      </c>
      <c r="C19" s="35">
        <v>55598585</v>
      </c>
      <c r="D19" s="35">
        <v>-10677269</v>
      </c>
      <c r="E19" s="35">
        <v>44921316</v>
      </c>
      <c r="F19" s="35">
        <v>36713659</v>
      </c>
      <c r="G19" s="36">
        <v>8207657</v>
      </c>
      <c r="H19" s="35">
        <v>36713659</v>
      </c>
      <c r="I19" s="35">
        <v>8207657</v>
      </c>
      <c r="J19" s="35">
        <v>34582627</v>
      </c>
      <c r="K19" s="35">
        <v>2131032</v>
      </c>
    </row>
    <row r="20" spans="1:11">
      <c r="A20" s="31" t="s">
        <v>28</v>
      </c>
      <c r="B20" s="33" t="s">
        <v>29</v>
      </c>
      <c r="C20" s="32">
        <f t="shared" ref="C20:K20" si="3">C21</f>
        <v>0</v>
      </c>
      <c r="D20" s="32">
        <f t="shared" si="3"/>
        <v>210000</v>
      </c>
      <c r="E20" s="32">
        <f t="shared" si="3"/>
        <v>210000</v>
      </c>
      <c r="F20" s="32">
        <f t="shared" si="3"/>
        <v>0</v>
      </c>
      <c r="G20" s="32">
        <f t="shared" si="3"/>
        <v>210000</v>
      </c>
      <c r="H20" s="32">
        <f t="shared" si="3"/>
        <v>0</v>
      </c>
      <c r="I20" s="32">
        <f t="shared" si="3"/>
        <v>210000</v>
      </c>
      <c r="J20" s="32">
        <f t="shared" si="3"/>
        <v>0</v>
      </c>
      <c r="K20" s="32">
        <f t="shared" si="3"/>
        <v>0</v>
      </c>
    </row>
    <row r="21" spans="1:11">
      <c r="A21" s="31" t="s">
        <v>30</v>
      </c>
      <c r="B21" s="34" t="s">
        <v>31</v>
      </c>
      <c r="C21" s="35">
        <v>0</v>
      </c>
      <c r="D21" s="35">
        <v>210000</v>
      </c>
      <c r="E21" s="35">
        <v>210000</v>
      </c>
      <c r="F21" s="35">
        <v>0</v>
      </c>
      <c r="G21" s="35">
        <v>210000</v>
      </c>
      <c r="H21" s="35">
        <v>0</v>
      </c>
      <c r="I21" s="35">
        <v>210000</v>
      </c>
      <c r="J21" s="35">
        <v>0</v>
      </c>
      <c r="K21" s="35">
        <v>0</v>
      </c>
    </row>
    <row r="22" spans="1:11">
      <c r="A22" s="31" t="s">
        <v>32</v>
      </c>
      <c r="B22" s="33" t="s">
        <v>33</v>
      </c>
      <c r="C22" s="35">
        <v>19263412</v>
      </c>
      <c r="D22" s="35">
        <v>-825573</v>
      </c>
      <c r="E22" s="35">
        <v>18437839</v>
      </c>
      <c r="F22" s="35">
        <v>16067977.699999999</v>
      </c>
      <c r="G22" s="35">
        <v>2369861.2999999998</v>
      </c>
      <c r="H22" s="35">
        <v>16067977.699999999</v>
      </c>
      <c r="I22" s="35">
        <v>2369861.2999999998</v>
      </c>
      <c r="J22" s="35">
        <v>16065251.699999999</v>
      </c>
      <c r="K22" s="35">
        <v>2726</v>
      </c>
    </row>
    <row r="23" spans="1:11">
      <c r="A23" s="31" t="s">
        <v>34</v>
      </c>
      <c r="B23" s="33" t="s">
        <v>35</v>
      </c>
      <c r="C23" s="35">
        <v>5004000</v>
      </c>
      <c r="D23" s="35">
        <v>-2512003</v>
      </c>
      <c r="E23" s="35">
        <v>2491997</v>
      </c>
      <c r="F23" s="35">
        <v>902000</v>
      </c>
      <c r="G23" s="35">
        <v>1589997</v>
      </c>
      <c r="H23" s="35">
        <v>902000</v>
      </c>
      <c r="I23" s="35">
        <v>1589997</v>
      </c>
      <c r="J23" s="35">
        <v>570000</v>
      </c>
      <c r="K23" s="35">
        <v>332000</v>
      </c>
    </row>
    <row r="24" spans="1:11">
      <c r="A24" s="31" t="s">
        <v>36</v>
      </c>
      <c r="B24" s="33" t="s">
        <v>37</v>
      </c>
      <c r="C24" s="35">
        <v>170176068</v>
      </c>
      <c r="D24" s="35">
        <v>766248</v>
      </c>
      <c r="E24" s="35">
        <v>170942316</v>
      </c>
      <c r="F24" s="35">
        <v>158770989</v>
      </c>
      <c r="G24" s="35">
        <v>12171327</v>
      </c>
      <c r="H24" s="35">
        <v>158770989</v>
      </c>
      <c r="I24" s="35">
        <v>12171327</v>
      </c>
      <c r="J24" s="35">
        <v>145701229</v>
      </c>
      <c r="K24" s="35">
        <v>13069760</v>
      </c>
    </row>
    <row r="25" spans="1:11">
      <c r="A25" s="31" t="s">
        <v>38</v>
      </c>
      <c r="B25" s="33" t="s">
        <v>39</v>
      </c>
      <c r="C25" s="32">
        <f t="shared" ref="C25:K25" si="4">C26+C27</f>
        <v>0</v>
      </c>
      <c r="D25" s="32">
        <f t="shared" si="4"/>
        <v>4570655</v>
      </c>
      <c r="E25" s="32">
        <f t="shared" si="4"/>
        <v>4570655</v>
      </c>
      <c r="F25" s="32">
        <f t="shared" si="4"/>
        <v>2357336.06</v>
      </c>
      <c r="G25" s="32">
        <f t="shared" si="4"/>
        <v>2213318.94</v>
      </c>
      <c r="H25" s="32">
        <f t="shared" si="4"/>
        <v>2357336.06</v>
      </c>
      <c r="I25" s="32">
        <f t="shared" si="4"/>
        <v>2213318.94</v>
      </c>
      <c r="J25" s="32">
        <f t="shared" si="4"/>
        <v>1826642.28</v>
      </c>
      <c r="K25" s="32">
        <f t="shared" si="4"/>
        <v>530693.78</v>
      </c>
    </row>
    <row r="26" spans="1:11">
      <c r="A26" s="31" t="s">
        <v>40</v>
      </c>
      <c r="B26" s="34" t="s">
        <v>41</v>
      </c>
      <c r="C26" s="35">
        <v>0</v>
      </c>
      <c r="D26" s="35">
        <v>1397291</v>
      </c>
      <c r="E26" s="35">
        <v>1397291</v>
      </c>
      <c r="F26" s="35">
        <v>820191</v>
      </c>
      <c r="G26" s="35">
        <v>577100</v>
      </c>
      <c r="H26" s="35">
        <v>820191</v>
      </c>
      <c r="I26" s="35">
        <v>577100</v>
      </c>
      <c r="J26" s="35">
        <v>723085</v>
      </c>
      <c r="K26" s="35">
        <v>97106</v>
      </c>
    </row>
    <row r="27" spans="1:11">
      <c r="A27" s="31" t="s">
        <v>42</v>
      </c>
      <c r="B27" s="34" t="s">
        <v>43</v>
      </c>
      <c r="C27" s="35">
        <v>0</v>
      </c>
      <c r="D27" s="35">
        <v>3173364</v>
      </c>
      <c r="E27" s="35">
        <v>3173364</v>
      </c>
      <c r="F27" s="35">
        <v>1537145.06</v>
      </c>
      <c r="G27" s="35">
        <v>1636218.94</v>
      </c>
      <c r="H27" s="35">
        <v>1537145.06</v>
      </c>
      <c r="I27" s="35">
        <v>1636218.94</v>
      </c>
      <c r="J27" s="35">
        <v>1103557.28</v>
      </c>
      <c r="K27" s="35">
        <v>433587.78</v>
      </c>
    </row>
    <row r="28" spans="1:11">
      <c r="A28" s="30" t="s">
        <v>44</v>
      </c>
      <c r="B28" s="31" t="s">
        <v>45</v>
      </c>
      <c r="C28" s="32">
        <f t="shared" ref="C28:K28" si="5">C29</f>
        <v>330071048</v>
      </c>
      <c r="D28" s="32">
        <f t="shared" si="5"/>
        <v>14435813</v>
      </c>
      <c r="E28" s="32">
        <f t="shared" si="5"/>
        <v>344506861</v>
      </c>
      <c r="F28" s="32">
        <f t="shared" si="5"/>
        <v>337854073.26999998</v>
      </c>
      <c r="G28" s="32">
        <f t="shared" si="5"/>
        <v>6652787.7300000004</v>
      </c>
      <c r="H28" s="32">
        <f t="shared" si="5"/>
        <v>337854073.26999998</v>
      </c>
      <c r="I28" s="32">
        <f t="shared" si="5"/>
        <v>6652787.7300000004</v>
      </c>
      <c r="J28" s="32">
        <f t="shared" si="5"/>
        <v>310645077.76999998</v>
      </c>
      <c r="K28" s="32">
        <f t="shared" si="5"/>
        <v>27208995.5</v>
      </c>
    </row>
    <row r="29" spans="1:11">
      <c r="A29" s="31" t="s">
        <v>46</v>
      </c>
      <c r="B29" s="33" t="s">
        <v>47</v>
      </c>
      <c r="C29" s="35">
        <v>330071048</v>
      </c>
      <c r="D29" s="35">
        <v>14435813</v>
      </c>
      <c r="E29" s="35">
        <v>344506861</v>
      </c>
      <c r="F29" s="35">
        <v>337854073.26999998</v>
      </c>
      <c r="G29" s="35">
        <v>6652787.7300000004</v>
      </c>
      <c r="H29" s="35">
        <v>337854073.26999998</v>
      </c>
      <c r="I29" s="35">
        <v>6652787.7300000004</v>
      </c>
      <c r="J29" s="35">
        <v>310645077.76999998</v>
      </c>
      <c r="K29" s="35">
        <v>27208995.5</v>
      </c>
    </row>
    <row r="30" spans="1:11">
      <c r="A30" s="30" t="s">
        <v>48</v>
      </c>
      <c r="B30" s="31" t="s">
        <v>49</v>
      </c>
      <c r="C30" s="32">
        <f t="shared" ref="C30:K30" si="6">C31+C35</f>
        <v>92626220</v>
      </c>
      <c r="D30" s="32">
        <f t="shared" si="6"/>
        <v>-2166189</v>
      </c>
      <c r="E30" s="32">
        <f t="shared" si="6"/>
        <v>90460031</v>
      </c>
      <c r="F30" s="32">
        <f t="shared" si="6"/>
        <v>83503784.110000014</v>
      </c>
      <c r="G30" s="32">
        <f>G31+G35</f>
        <v>6956246.8899999997</v>
      </c>
      <c r="H30" s="32">
        <f t="shared" si="6"/>
        <v>83503784.110000014</v>
      </c>
      <c r="I30" s="32">
        <f t="shared" si="6"/>
        <v>6956246.8899999997</v>
      </c>
      <c r="J30" s="32">
        <f t="shared" si="6"/>
        <v>76893674.539999992</v>
      </c>
      <c r="K30" s="32">
        <f t="shared" si="6"/>
        <v>6610109.5700000003</v>
      </c>
    </row>
    <row r="31" spans="1:11">
      <c r="A31" s="31" t="s">
        <v>50</v>
      </c>
      <c r="B31" s="33" t="s">
        <v>51</v>
      </c>
      <c r="C31" s="32">
        <f>C32+C33+C34</f>
        <v>81539864</v>
      </c>
      <c r="D31" s="32">
        <f t="shared" ref="D31:K31" si="7">D32+D33+D34</f>
        <v>-1892241</v>
      </c>
      <c r="E31" s="32">
        <f t="shared" si="7"/>
        <v>79647623</v>
      </c>
      <c r="F31" s="32">
        <f t="shared" si="7"/>
        <v>73466158.070000008</v>
      </c>
      <c r="G31" s="32">
        <f t="shared" si="7"/>
        <v>6181464.9299999997</v>
      </c>
      <c r="H31" s="32">
        <f t="shared" si="7"/>
        <v>73466158.070000008</v>
      </c>
      <c r="I31" s="32">
        <f t="shared" si="7"/>
        <v>6181464.9299999997</v>
      </c>
      <c r="J31" s="32">
        <f t="shared" si="7"/>
        <v>67650472.549999997</v>
      </c>
      <c r="K31" s="32">
        <f t="shared" si="7"/>
        <v>5815685.5200000005</v>
      </c>
    </row>
    <row r="32" spans="1:11">
      <c r="A32" s="31" t="s">
        <v>52</v>
      </c>
      <c r="B32" s="34" t="s">
        <v>53</v>
      </c>
      <c r="C32" s="35">
        <v>55431620</v>
      </c>
      <c r="D32" s="35">
        <v>-1246423</v>
      </c>
      <c r="E32" s="35">
        <v>54185197</v>
      </c>
      <c r="F32" s="35">
        <v>50188130.130000003</v>
      </c>
      <c r="G32" s="35">
        <v>3997066.87</v>
      </c>
      <c r="H32" s="35">
        <v>50188130.130000003</v>
      </c>
      <c r="I32" s="35">
        <v>3997066.87</v>
      </c>
      <c r="J32" s="35">
        <v>46216009.880000003</v>
      </c>
      <c r="K32" s="35">
        <v>3972120.25</v>
      </c>
    </row>
    <row r="33" spans="1:11">
      <c r="A33" s="31" t="s">
        <v>54</v>
      </c>
      <c r="B33" s="34" t="s">
        <v>55</v>
      </c>
      <c r="C33" s="35">
        <v>9478794</v>
      </c>
      <c r="D33" s="35">
        <v>-234127</v>
      </c>
      <c r="E33" s="35">
        <v>9244667</v>
      </c>
      <c r="F33" s="35">
        <v>8221588.7400000002</v>
      </c>
      <c r="G33" s="35">
        <v>1023078.26</v>
      </c>
      <c r="H33" s="35">
        <v>8221588.7400000002</v>
      </c>
      <c r="I33" s="35">
        <v>1023078.26</v>
      </c>
      <c r="J33" s="35">
        <v>7569659.5800000001</v>
      </c>
      <c r="K33" s="35">
        <v>651929.16</v>
      </c>
    </row>
    <row r="34" spans="1:11">
      <c r="A34" s="31" t="s">
        <v>56</v>
      </c>
      <c r="B34" s="34" t="s">
        <v>57</v>
      </c>
      <c r="C34" s="35">
        <v>16629450</v>
      </c>
      <c r="D34" s="35">
        <v>-411691</v>
      </c>
      <c r="E34" s="35">
        <v>16217759</v>
      </c>
      <c r="F34" s="35">
        <v>15056439.199999999</v>
      </c>
      <c r="G34" s="35">
        <v>1161319.8</v>
      </c>
      <c r="H34" s="35">
        <v>15056439.199999999</v>
      </c>
      <c r="I34" s="35">
        <v>1161319.8</v>
      </c>
      <c r="J34" s="35">
        <v>13864803.09</v>
      </c>
      <c r="K34" s="35">
        <v>1191636.1100000001</v>
      </c>
    </row>
    <row r="35" spans="1:11">
      <c r="A35" s="31" t="s">
        <v>58</v>
      </c>
      <c r="B35" s="33" t="s">
        <v>59</v>
      </c>
      <c r="C35" s="35">
        <v>11086356</v>
      </c>
      <c r="D35" s="35">
        <v>-273948</v>
      </c>
      <c r="E35" s="35">
        <v>10812408</v>
      </c>
      <c r="F35" s="35">
        <v>10037626.039999999</v>
      </c>
      <c r="G35" s="35">
        <v>774781.96</v>
      </c>
      <c r="H35" s="35">
        <v>10037626.039999999</v>
      </c>
      <c r="I35" s="35">
        <v>774781.96</v>
      </c>
      <c r="J35" s="35">
        <v>9243201.9900000002</v>
      </c>
      <c r="K35" s="35">
        <v>794424.05</v>
      </c>
    </row>
    <row r="36" spans="1:11">
      <c r="A36" s="30" t="s">
        <v>60</v>
      </c>
      <c r="B36" s="31" t="s">
        <v>61</v>
      </c>
      <c r="C36" s="32">
        <f>C38+C37</f>
        <v>12887989</v>
      </c>
      <c r="D36" s="32">
        <f t="shared" ref="D36:J36" si="8">D38+D37</f>
        <v>-12887989</v>
      </c>
      <c r="E36" s="32">
        <f t="shared" si="8"/>
        <v>0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0</v>
      </c>
      <c r="J36" s="32">
        <f t="shared" si="8"/>
        <v>0</v>
      </c>
      <c r="K36" s="32">
        <f>K38+K37</f>
        <v>0</v>
      </c>
    </row>
    <row r="37" spans="1:11">
      <c r="A37" s="30" t="s">
        <v>62</v>
      </c>
      <c r="B37" s="33" t="s">
        <v>63</v>
      </c>
      <c r="C37" s="32">
        <v>0</v>
      </c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</row>
    <row r="38" spans="1:11">
      <c r="A38" s="31" t="s">
        <v>64</v>
      </c>
      <c r="B38" s="33" t="s">
        <v>65</v>
      </c>
      <c r="C38" s="35">
        <v>12887989</v>
      </c>
      <c r="D38" s="35">
        <v>-12887989</v>
      </c>
      <c r="E38" s="35">
        <v>0</v>
      </c>
      <c r="F38" s="35">
        <v>0</v>
      </c>
      <c r="G38" s="35">
        <v>0</v>
      </c>
      <c r="H38" s="35">
        <v>0</v>
      </c>
      <c r="I38" s="35">
        <v>0</v>
      </c>
      <c r="J38" s="35">
        <v>0</v>
      </c>
      <c r="K38" s="35">
        <v>0</v>
      </c>
    </row>
    <row r="39" spans="1:11">
      <c r="A39" s="37">
        <v>2</v>
      </c>
      <c r="B39" s="28" t="s">
        <v>66</v>
      </c>
      <c r="C39" s="29">
        <f t="shared" ref="C39:K39" si="9">C40+C47+C57+C61+C79+C95</f>
        <v>421136086</v>
      </c>
      <c r="D39" s="29">
        <f t="shared" si="9"/>
        <v>-31533134</v>
      </c>
      <c r="E39" s="29">
        <f t="shared" si="9"/>
        <v>389602952</v>
      </c>
      <c r="F39" s="29">
        <f t="shared" si="9"/>
        <v>359376407.21000004</v>
      </c>
      <c r="G39" s="29">
        <f t="shared" si="9"/>
        <v>30226544.789999999</v>
      </c>
      <c r="H39" s="29">
        <f t="shared" si="9"/>
        <v>359376407.21000004</v>
      </c>
      <c r="I39" s="29">
        <f t="shared" si="9"/>
        <v>30226544.789999999</v>
      </c>
      <c r="J39" s="29">
        <f t="shared" si="9"/>
        <v>298683519.88999999</v>
      </c>
      <c r="K39" s="29">
        <f t="shared" si="9"/>
        <v>60692887.32</v>
      </c>
    </row>
    <row r="40" spans="1:11">
      <c r="A40" s="30" t="s">
        <v>67</v>
      </c>
      <c r="B40" s="31" t="s">
        <v>68</v>
      </c>
      <c r="C40" s="32">
        <f t="shared" ref="C40:K40" si="10">C41+C42+C43+C44+C45+C46</f>
        <v>57325307</v>
      </c>
      <c r="D40" s="32">
        <f t="shared" si="10"/>
        <v>1180119</v>
      </c>
      <c r="E40" s="32">
        <f t="shared" si="10"/>
        <v>58505426</v>
      </c>
      <c r="F40" s="32">
        <f t="shared" si="10"/>
        <v>56883865.479999997</v>
      </c>
      <c r="G40" s="32">
        <f t="shared" si="10"/>
        <v>1621560.5199999998</v>
      </c>
      <c r="H40" s="32">
        <f t="shared" si="10"/>
        <v>56883865.479999997</v>
      </c>
      <c r="I40" s="32">
        <f t="shared" si="10"/>
        <v>1621560.5199999998</v>
      </c>
      <c r="J40" s="32">
        <f t="shared" si="10"/>
        <v>51699652.279999994</v>
      </c>
      <c r="K40" s="32">
        <f t="shared" si="10"/>
        <v>5184213.2</v>
      </c>
    </row>
    <row r="41" spans="1:11">
      <c r="A41" s="31" t="s">
        <v>69</v>
      </c>
      <c r="B41" s="33" t="s">
        <v>70</v>
      </c>
      <c r="C41" s="35">
        <v>26900</v>
      </c>
      <c r="D41" s="35">
        <v>15706</v>
      </c>
      <c r="E41" s="35">
        <v>42606</v>
      </c>
      <c r="F41" s="35">
        <v>18959.650000000001</v>
      </c>
      <c r="G41" s="35">
        <v>23646.35</v>
      </c>
      <c r="H41" s="35">
        <v>18959.650000000001</v>
      </c>
      <c r="I41" s="35">
        <v>23646.35</v>
      </c>
      <c r="J41" s="35">
        <v>17087.650000000001</v>
      </c>
      <c r="K41" s="35">
        <v>1872</v>
      </c>
    </row>
    <row r="42" spans="1:11">
      <c r="A42" s="31" t="s">
        <v>71</v>
      </c>
      <c r="B42" s="33" t="s">
        <v>72</v>
      </c>
      <c r="C42" s="35">
        <v>37643085</v>
      </c>
      <c r="D42" s="35">
        <v>9249599</v>
      </c>
      <c r="E42" s="35">
        <v>46892684</v>
      </c>
      <c r="F42" s="35">
        <v>46335905.299999997</v>
      </c>
      <c r="G42" s="35">
        <v>556778.69999999995</v>
      </c>
      <c r="H42" s="35">
        <v>46335905.299999997</v>
      </c>
      <c r="I42" s="35">
        <v>556778.69999999995</v>
      </c>
      <c r="J42" s="35">
        <v>42293211.140000001</v>
      </c>
      <c r="K42" s="35">
        <v>4042694.16</v>
      </c>
    </row>
    <row r="43" spans="1:11">
      <c r="A43" s="31" t="s">
        <v>73</v>
      </c>
      <c r="B43" s="33" t="s">
        <v>74</v>
      </c>
      <c r="C43" s="35">
        <v>11227068</v>
      </c>
      <c r="D43" s="35">
        <v>-3696633</v>
      </c>
      <c r="E43" s="35">
        <v>7530435</v>
      </c>
      <c r="F43" s="35">
        <v>7024084.7699999996</v>
      </c>
      <c r="G43" s="35">
        <v>506350.23</v>
      </c>
      <c r="H43" s="35">
        <v>7024084.7699999996</v>
      </c>
      <c r="I43" s="35">
        <v>506350.23</v>
      </c>
      <c r="J43" s="35">
        <v>6245911.5800000001</v>
      </c>
      <c r="K43" s="35">
        <v>778173.19</v>
      </c>
    </row>
    <row r="44" spans="1:11">
      <c r="A44" s="31" t="s">
        <v>75</v>
      </c>
      <c r="B44" s="33" t="s">
        <v>76</v>
      </c>
      <c r="C44" s="35">
        <v>2507603</v>
      </c>
      <c r="D44" s="35">
        <v>-553086</v>
      </c>
      <c r="E44" s="35">
        <v>1954517</v>
      </c>
      <c r="F44" s="35">
        <v>1878809.28</v>
      </c>
      <c r="G44" s="35">
        <v>75707.72</v>
      </c>
      <c r="H44" s="35">
        <v>1878809.28</v>
      </c>
      <c r="I44" s="35">
        <v>75707.72</v>
      </c>
      <c r="J44" s="35">
        <v>1670795.73</v>
      </c>
      <c r="K44" s="35">
        <v>208013.55</v>
      </c>
    </row>
    <row r="45" spans="1:11">
      <c r="A45" s="31" t="s">
        <v>77</v>
      </c>
      <c r="B45" s="33" t="s">
        <v>78</v>
      </c>
      <c r="C45" s="35">
        <v>500159</v>
      </c>
      <c r="D45" s="35">
        <v>-162859</v>
      </c>
      <c r="E45" s="35">
        <v>337300</v>
      </c>
      <c r="F45" s="35">
        <v>202868.55</v>
      </c>
      <c r="G45" s="35">
        <v>134431.45000000001</v>
      </c>
      <c r="H45" s="35">
        <v>202868.55</v>
      </c>
      <c r="I45" s="35">
        <v>134431.45000000001</v>
      </c>
      <c r="J45" s="35">
        <v>179740.61</v>
      </c>
      <c r="K45" s="35">
        <v>23127.94</v>
      </c>
    </row>
    <row r="46" spans="1:11">
      <c r="A46" s="31" t="s">
        <v>79</v>
      </c>
      <c r="B46" s="33" t="s">
        <v>80</v>
      </c>
      <c r="C46" s="35">
        <v>5420492</v>
      </c>
      <c r="D46" s="35">
        <v>-3672608</v>
      </c>
      <c r="E46" s="35">
        <v>1747884</v>
      </c>
      <c r="F46" s="35">
        <v>1423237.93</v>
      </c>
      <c r="G46" s="35">
        <v>324646.07</v>
      </c>
      <c r="H46" s="35">
        <v>1423237.93</v>
      </c>
      <c r="I46" s="35">
        <v>324646.07</v>
      </c>
      <c r="J46" s="35">
        <v>1292905.57</v>
      </c>
      <c r="K46" s="35">
        <v>130332.36</v>
      </c>
    </row>
    <row r="47" spans="1:11">
      <c r="A47" s="30" t="s">
        <v>81</v>
      </c>
      <c r="B47" s="31" t="s">
        <v>82</v>
      </c>
      <c r="C47" s="32">
        <f t="shared" ref="C47:K47" si="11">C48+C51+C54+C55+C56</f>
        <v>6795278</v>
      </c>
      <c r="D47" s="32">
        <f t="shared" si="11"/>
        <v>-121232</v>
      </c>
      <c r="E47" s="32">
        <f t="shared" si="11"/>
        <v>6674046</v>
      </c>
      <c r="F47" s="32">
        <f t="shared" si="11"/>
        <v>6294288.3899999997</v>
      </c>
      <c r="G47" s="32">
        <f>G48+G51+G54+G55+G56</f>
        <v>379757.61</v>
      </c>
      <c r="H47" s="32">
        <f t="shared" si="11"/>
        <v>6294288.3899999997</v>
      </c>
      <c r="I47" s="32">
        <f t="shared" si="11"/>
        <v>379757.61</v>
      </c>
      <c r="J47" s="32">
        <f t="shared" si="11"/>
        <v>5527925.9199999999</v>
      </c>
      <c r="K47" s="32">
        <f t="shared" si="11"/>
        <v>766362.47</v>
      </c>
    </row>
    <row r="48" spans="1:11">
      <c r="A48" s="31" t="s">
        <v>83</v>
      </c>
      <c r="B48" s="33" t="s">
        <v>84</v>
      </c>
      <c r="C48" s="32">
        <f t="shared" ref="C48:K48" si="12">C49+C50</f>
        <v>177728</v>
      </c>
      <c r="D48" s="32">
        <f t="shared" si="12"/>
        <v>-127326</v>
      </c>
      <c r="E48" s="32">
        <f t="shared" si="12"/>
        <v>50402</v>
      </c>
      <c r="F48" s="32">
        <f t="shared" si="12"/>
        <v>16056</v>
      </c>
      <c r="G48" s="32">
        <f t="shared" si="12"/>
        <v>34346</v>
      </c>
      <c r="H48" s="32">
        <f t="shared" si="12"/>
        <v>16056</v>
      </c>
      <c r="I48" s="32">
        <f t="shared" si="12"/>
        <v>34346</v>
      </c>
      <c r="J48" s="32">
        <f t="shared" si="12"/>
        <v>10849</v>
      </c>
      <c r="K48" s="32">
        <f t="shared" si="12"/>
        <v>5207</v>
      </c>
    </row>
    <row r="49" spans="1:11">
      <c r="A49" s="31" t="s">
        <v>85</v>
      </c>
      <c r="B49" s="34" t="s">
        <v>86</v>
      </c>
      <c r="C49" s="35">
        <v>41228</v>
      </c>
      <c r="D49" s="35">
        <v>9174</v>
      </c>
      <c r="E49" s="35">
        <v>50402</v>
      </c>
      <c r="F49" s="35">
        <v>16056</v>
      </c>
      <c r="G49" s="35">
        <v>34346</v>
      </c>
      <c r="H49" s="35">
        <v>16056</v>
      </c>
      <c r="I49" s="35">
        <v>34346</v>
      </c>
      <c r="J49" s="35">
        <v>10849</v>
      </c>
      <c r="K49" s="35">
        <v>5207</v>
      </c>
    </row>
    <row r="50" spans="1:11">
      <c r="A50" s="31" t="s">
        <v>87</v>
      </c>
      <c r="B50" s="34" t="s">
        <v>88</v>
      </c>
      <c r="C50" s="35">
        <v>136500</v>
      </c>
      <c r="D50" s="35">
        <v>-136500</v>
      </c>
      <c r="E50" s="35">
        <v>0</v>
      </c>
      <c r="F50" s="35">
        <v>0</v>
      </c>
      <c r="G50" s="35">
        <v>0</v>
      </c>
      <c r="H50" s="35">
        <v>0</v>
      </c>
      <c r="I50" s="35">
        <v>0</v>
      </c>
      <c r="J50" s="35">
        <v>0</v>
      </c>
      <c r="K50" s="35">
        <v>0</v>
      </c>
    </row>
    <row r="51" spans="1:11">
      <c r="A51" s="31" t="s">
        <v>89</v>
      </c>
      <c r="B51" s="33" t="s">
        <v>90</v>
      </c>
      <c r="C51" s="32">
        <f t="shared" ref="C51:K51" si="13">C52+C53</f>
        <v>289095</v>
      </c>
      <c r="D51" s="32">
        <f t="shared" si="13"/>
        <v>-220708</v>
      </c>
      <c r="E51" s="32">
        <f t="shared" si="13"/>
        <v>68387</v>
      </c>
      <c r="F51" s="32">
        <f t="shared" si="13"/>
        <v>33936.53</v>
      </c>
      <c r="G51" s="32">
        <f t="shared" si="13"/>
        <v>34450.47</v>
      </c>
      <c r="H51" s="32">
        <f t="shared" si="13"/>
        <v>33936.53</v>
      </c>
      <c r="I51" s="32">
        <f t="shared" si="13"/>
        <v>34450.47</v>
      </c>
      <c r="J51" s="32">
        <f t="shared" si="13"/>
        <v>23982.33</v>
      </c>
      <c r="K51" s="32">
        <f t="shared" si="13"/>
        <v>9954.2000000000007</v>
      </c>
    </row>
    <row r="52" spans="1:11">
      <c r="A52" s="31" t="s">
        <v>91</v>
      </c>
      <c r="B52" s="34" t="s">
        <v>92</v>
      </c>
      <c r="C52" s="36">
        <v>77041</v>
      </c>
      <c r="D52" s="36">
        <v>-23654</v>
      </c>
      <c r="E52" s="36">
        <v>53387</v>
      </c>
      <c r="F52" s="36">
        <v>22339.7</v>
      </c>
      <c r="G52" s="36">
        <v>31047.3</v>
      </c>
      <c r="H52" s="35">
        <v>22339.7</v>
      </c>
      <c r="I52" s="36">
        <v>31047.3</v>
      </c>
      <c r="J52" s="35">
        <v>12385.5</v>
      </c>
      <c r="K52" s="35">
        <v>9954.2000000000007</v>
      </c>
    </row>
    <row r="53" spans="1:11">
      <c r="A53" s="31" t="s">
        <v>93</v>
      </c>
      <c r="B53" s="34" t="s">
        <v>94</v>
      </c>
      <c r="C53" s="35">
        <v>212054</v>
      </c>
      <c r="D53" s="35">
        <v>-197054</v>
      </c>
      <c r="E53" s="35">
        <v>15000</v>
      </c>
      <c r="F53" s="35">
        <v>11596.83</v>
      </c>
      <c r="G53" s="35">
        <v>3403.17</v>
      </c>
      <c r="H53" s="35">
        <v>11596.83</v>
      </c>
      <c r="I53" s="35">
        <v>3403.17</v>
      </c>
      <c r="J53" s="35">
        <v>11596.83</v>
      </c>
      <c r="K53" s="35">
        <v>0</v>
      </c>
    </row>
    <row r="54" spans="1:11">
      <c r="A54" s="31" t="s">
        <v>95</v>
      </c>
      <c r="B54" s="33" t="s">
        <v>96</v>
      </c>
      <c r="C54" s="35">
        <v>3000</v>
      </c>
      <c r="D54" s="35">
        <v>147990</v>
      </c>
      <c r="E54" s="35">
        <v>150990</v>
      </c>
      <c r="F54" s="35">
        <v>108000</v>
      </c>
      <c r="G54" s="35">
        <v>42990</v>
      </c>
      <c r="H54" s="35">
        <v>108000</v>
      </c>
      <c r="I54" s="35">
        <v>42990</v>
      </c>
      <c r="J54" s="35">
        <v>108000</v>
      </c>
      <c r="K54" s="35">
        <v>0</v>
      </c>
    </row>
    <row r="55" spans="1:11">
      <c r="A55" s="31" t="s">
        <v>97</v>
      </c>
      <c r="B55" s="33" t="s">
        <v>98</v>
      </c>
      <c r="C55" s="35">
        <v>5512018</v>
      </c>
      <c r="D55" s="35">
        <v>214892</v>
      </c>
      <c r="E55" s="35">
        <v>5726910</v>
      </c>
      <c r="F55" s="35">
        <v>5612865.5599999996</v>
      </c>
      <c r="G55" s="35">
        <v>114044.44</v>
      </c>
      <c r="H55" s="35">
        <v>5612865.5599999996</v>
      </c>
      <c r="I55" s="35">
        <v>114044.44</v>
      </c>
      <c r="J55" s="35">
        <v>4861664.29</v>
      </c>
      <c r="K55" s="35">
        <v>751201.27</v>
      </c>
    </row>
    <row r="56" spans="1:11">
      <c r="A56" s="31" t="s">
        <v>99</v>
      </c>
      <c r="B56" s="33" t="s">
        <v>100</v>
      </c>
      <c r="C56" s="35">
        <v>813437</v>
      </c>
      <c r="D56" s="35">
        <v>-136080</v>
      </c>
      <c r="E56" s="35">
        <v>677357</v>
      </c>
      <c r="F56" s="35">
        <v>523430.3</v>
      </c>
      <c r="G56" s="35">
        <v>153926.70000000001</v>
      </c>
      <c r="H56" s="35">
        <v>523430.3</v>
      </c>
      <c r="I56" s="35">
        <v>153926.70000000001</v>
      </c>
      <c r="J56" s="35">
        <v>523430.3</v>
      </c>
      <c r="K56" s="35">
        <v>0</v>
      </c>
    </row>
    <row r="57" spans="1:11">
      <c r="A57" s="30" t="s">
        <v>101</v>
      </c>
      <c r="B57" s="31" t="s">
        <v>102</v>
      </c>
      <c r="C57" s="32">
        <f t="shared" ref="C57:K57" si="14">C58+C59+C60</f>
        <v>3570892</v>
      </c>
      <c r="D57" s="32">
        <f t="shared" si="14"/>
        <v>567396</v>
      </c>
      <c r="E57" s="32">
        <f t="shared" si="14"/>
        <v>4138288</v>
      </c>
      <c r="F57" s="32">
        <f t="shared" si="14"/>
        <v>2616459.33</v>
      </c>
      <c r="G57" s="32">
        <f t="shared" si="14"/>
        <v>1521828.67</v>
      </c>
      <c r="H57" s="32">
        <f t="shared" si="14"/>
        <v>2616459.33</v>
      </c>
      <c r="I57" s="32">
        <f t="shared" si="14"/>
        <v>1521828.67</v>
      </c>
      <c r="J57" s="32">
        <f t="shared" si="14"/>
        <v>595650</v>
      </c>
      <c r="K57" s="32">
        <f t="shared" si="14"/>
        <v>2020809.33</v>
      </c>
    </row>
    <row r="58" spans="1:11">
      <c r="A58" s="31" t="s">
        <v>103</v>
      </c>
      <c r="B58" s="33" t="s">
        <v>104</v>
      </c>
      <c r="C58" s="35">
        <v>3260732</v>
      </c>
      <c r="D58" s="35">
        <v>-452152</v>
      </c>
      <c r="E58" s="35">
        <v>2808580</v>
      </c>
      <c r="F58" s="35">
        <v>2435259.33</v>
      </c>
      <c r="G58" s="35">
        <v>373320.67</v>
      </c>
      <c r="H58" s="35">
        <v>2435259.33</v>
      </c>
      <c r="I58" s="35">
        <v>373320.67</v>
      </c>
      <c r="J58" s="35">
        <v>526650</v>
      </c>
      <c r="K58" s="35">
        <v>1908609.33</v>
      </c>
    </row>
    <row r="59" spans="1:11">
      <c r="A59" s="31" t="s">
        <v>105</v>
      </c>
      <c r="B59" s="33" t="s">
        <v>106</v>
      </c>
      <c r="C59" s="35">
        <v>230360</v>
      </c>
      <c r="D59" s="35">
        <v>1077648</v>
      </c>
      <c r="E59" s="35">
        <v>1308008</v>
      </c>
      <c r="F59" s="35">
        <v>178200</v>
      </c>
      <c r="G59" s="35">
        <v>1129808</v>
      </c>
      <c r="H59" s="35">
        <v>178200</v>
      </c>
      <c r="I59" s="35">
        <v>1129808</v>
      </c>
      <c r="J59" s="35">
        <v>69000</v>
      </c>
      <c r="K59" s="35">
        <v>109200</v>
      </c>
    </row>
    <row r="60" spans="1:11">
      <c r="A60" s="31" t="s">
        <v>107</v>
      </c>
      <c r="B60" s="33" t="s">
        <v>108</v>
      </c>
      <c r="C60" s="35">
        <v>79800</v>
      </c>
      <c r="D60" s="35">
        <v>-58100</v>
      </c>
      <c r="E60" s="35">
        <v>21700</v>
      </c>
      <c r="F60" s="35">
        <v>3000</v>
      </c>
      <c r="G60" s="35">
        <v>18700</v>
      </c>
      <c r="H60" s="35">
        <v>3000</v>
      </c>
      <c r="I60" s="35">
        <v>18700</v>
      </c>
      <c r="J60" s="35">
        <v>0</v>
      </c>
      <c r="K60" s="35">
        <v>3000</v>
      </c>
    </row>
    <row r="61" spans="1:11">
      <c r="A61" s="30" t="s">
        <v>109</v>
      </c>
      <c r="B61" s="31" t="s">
        <v>110</v>
      </c>
      <c r="C61" s="32">
        <f t="shared" ref="C61:K61" si="15">C62+C77+C78</f>
        <v>81129370</v>
      </c>
      <c r="D61" s="32">
        <f t="shared" si="15"/>
        <v>-5417171</v>
      </c>
      <c r="E61" s="32">
        <f t="shared" si="15"/>
        <v>75712199</v>
      </c>
      <c r="F61" s="32">
        <f t="shared" si="15"/>
        <v>63610081.089999996</v>
      </c>
      <c r="G61" s="32">
        <f t="shared" si="15"/>
        <v>12102117.91</v>
      </c>
      <c r="H61" s="32">
        <f t="shared" si="15"/>
        <v>63610081.089999996</v>
      </c>
      <c r="I61" s="32">
        <f t="shared" si="15"/>
        <v>12102117.91</v>
      </c>
      <c r="J61" s="32">
        <f t="shared" si="15"/>
        <v>51362326.149999999</v>
      </c>
      <c r="K61" s="32">
        <f t="shared" si="15"/>
        <v>12247754.939999998</v>
      </c>
    </row>
    <row r="62" spans="1:11">
      <c r="A62" s="31" t="s">
        <v>111</v>
      </c>
      <c r="B62" s="33" t="s">
        <v>112</v>
      </c>
      <c r="C62" s="32">
        <f t="shared" ref="C62:K62" si="16">C63+C75+C76</f>
        <v>15227775</v>
      </c>
      <c r="D62" s="32">
        <f t="shared" si="16"/>
        <v>-4605401</v>
      </c>
      <c r="E62" s="32">
        <f t="shared" si="16"/>
        <v>10622374</v>
      </c>
      <c r="F62" s="32">
        <f t="shared" si="16"/>
        <v>8409937.209999999</v>
      </c>
      <c r="G62" s="32">
        <f t="shared" si="16"/>
        <v>2212436.79</v>
      </c>
      <c r="H62" s="32">
        <f t="shared" si="16"/>
        <v>8409937.209999999</v>
      </c>
      <c r="I62" s="32">
        <f t="shared" si="16"/>
        <v>2212436.79</v>
      </c>
      <c r="J62" s="32">
        <f t="shared" si="16"/>
        <v>2578707.58</v>
      </c>
      <c r="K62" s="32">
        <f t="shared" si="16"/>
        <v>5831229.6299999999</v>
      </c>
    </row>
    <row r="63" spans="1:11">
      <c r="A63" s="38" t="s">
        <v>113</v>
      </c>
      <c r="B63" s="39" t="s">
        <v>114</v>
      </c>
      <c r="C63" s="40">
        <v>3028330</v>
      </c>
      <c r="D63" s="40">
        <v>-908290</v>
      </c>
      <c r="E63" s="40">
        <v>2120040</v>
      </c>
      <c r="F63" s="40">
        <v>1306447.82</v>
      </c>
      <c r="G63" s="40">
        <v>813592.18</v>
      </c>
      <c r="H63" s="40">
        <v>1306447.82</v>
      </c>
      <c r="I63" s="40">
        <v>813592.18</v>
      </c>
      <c r="J63" s="40">
        <v>596587.49</v>
      </c>
      <c r="K63" s="40">
        <v>709860.33</v>
      </c>
    </row>
    <row r="64" spans="1:11" ht="15" customHeight="1">
      <c r="A64" s="13"/>
      <c r="B64" s="13"/>
      <c r="C64" s="13"/>
      <c r="D64" s="13"/>
      <c r="E64" s="13"/>
      <c r="G64" s="14"/>
      <c r="H64" s="14"/>
    </row>
    <row r="65" spans="1:11" ht="15" customHeight="1">
      <c r="A65" s="13"/>
      <c r="B65" s="13"/>
      <c r="C65" s="13"/>
      <c r="D65" s="13"/>
      <c r="E65" s="13"/>
      <c r="G65" s="14"/>
      <c r="H65" s="14"/>
    </row>
    <row r="66" spans="1:11" ht="15" customHeight="1">
      <c r="A66" s="15" t="s">
        <v>2</v>
      </c>
      <c r="B66" s="15"/>
      <c r="C66" s="15"/>
      <c r="D66" s="15"/>
      <c r="E66" s="15"/>
      <c r="F66" s="15"/>
      <c r="G66" s="15"/>
      <c r="H66" s="15"/>
      <c r="I66" s="14"/>
      <c r="J66" s="14"/>
      <c r="K66" s="14"/>
    </row>
    <row r="67" spans="1:11" ht="15" customHeight="1">
      <c r="A67" s="16" t="s">
        <v>3</v>
      </c>
      <c r="B67" s="16"/>
      <c r="C67" s="16"/>
      <c r="D67" s="16"/>
      <c r="E67" s="16"/>
      <c r="F67" s="16"/>
      <c r="G67" s="16"/>
      <c r="H67" s="16"/>
      <c r="I67" s="17"/>
      <c r="J67" s="17"/>
      <c r="K67" s="17"/>
    </row>
    <row r="68" spans="1:11" ht="15" customHeight="1">
      <c r="A68" s="18" t="s">
        <v>4</v>
      </c>
      <c r="B68" s="18"/>
      <c r="C68" s="18"/>
      <c r="D68" s="18"/>
      <c r="E68" s="18"/>
      <c r="F68" s="18"/>
      <c r="G68" s="18"/>
      <c r="H68" s="18"/>
      <c r="I68" s="19"/>
      <c r="J68" s="19"/>
      <c r="K68" s="19"/>
    </row>
    <row r="69" spans="1:11" ht="10.5" customHeight="1">
      <c r="A69" s="20" t="s">
        <v>115</v>
      </c>
      <c r="B69" s="20"/>
      <c r="C69" s="20"/>
      <c r="D69" s="20"/>
      <c r="E69" s="20"/>
      <c r="F69" s="20"/>
      <c r="G69" s="20"/>
      <c r="H69" s="20"/>
      <c r="I69" s="14"/>
      <c r="J69" s="14"/>
      <c r="K69" s="14"/>
    </row>
    <row r="70" spans="1:11" ht="15" customHeight="1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</row>
    <row r="71" spans="1:11" ht="6.75" customHeight="1"/>
    <row r="72" spans="1:11" ht="6.75" customHeight="1"/>
    <row r="73" spans="1:11" ht="33" customHeight="1">
      <c r="A73" s="22" t="s">
        <v>6</v>
      </c>
      <c r="B73" s="22" t="s">
        <v>7</v>
      </c>
      <c r="C73" s="22" t="s">
        <v>8</v>
      </c>
      <c r="D73" s="22" t="s">
        <v>9</v>
      </c>
      <c r="E73" s="22" t="s">
        <v>10</v>
      </c>
      <c r="F73" s="22" t="s">
        <v>11</v>
      </c>
      <c r="G73" s="23" t="s">
        <v>12</v>
      </c>
      <c r="H73" s="22" t="s">
        <v>13</v>
      </c>
      <c r="I73" s="23" t="s">
        <v>14</v>
      </c>
      <c r="J73" s="22" t="s">
        <v>15</v>
      </c>
      <c r="K73" s="23" t="s">
        <v>16</v>
      </c>
    </row>
    <row r="74" spans="1:11">
      <c r="A74" s="24"/>
      <c r="B74" s="24"/>
      <c r="C74" s="25">
        <v>1</v>
      </c>
      <c r="D74" s="25">
        <v>2</v>
      </c>
      <c r="E74" s="26" t="s">
        <v>17</v>
      </c>
      <c r="F74" s="25">
        <v>4</v>
      </c>
      <c r="G74" s="26" t="s">
        <v>18</v>
      </c>
      <c r="H74" s="25">
        <v>6</v>
      </c>
      <c r="I74" s="26" t="s">
        <v>19</v>
      </c>
      <c r="J74" s="25">
        <v>8</v>
      </c>
      <c r="K74" s="26" t="s">
        <v>20</v>
      </c>
    </row>
    <row r="75" spans="1:11">
      <c r="A75" s="31" t="s">
        <v>116</v>
      </c>
      <c r="B75" s="34" t="s">
        <v>117</v>
      </c>
      <c r="C75" s="35">
        <v>12119582</v>
      </c>
      <c r="D75" s="35">
        <v>-3664248</v>
      </c>
      <c r="E75" s="35">
        <v>8455334</v>
      </c>
      <c r="F75" s="35">
        <v>7086489.3899999997</v>
      </c>
      <c r="G75" s="35">
        <v>1368844.61</v>
      </c>
      <c r="H75" s="35">
        <v>7086489.3899999997</v>
      </c>
      <c r="I75" s="35">
        <v>1368844.61</v>
      </c>
      <c r="J75" s="35">
        <v>1965120.09</v>
      </c>
      <c r="K75" s="35">
        <v>5121369.3</v>
      </c>
    </row>
    <row r="76" spans="1:11">
      <c r="A76" s="31" t="s">
        <v>118</v>
      </c>
      <c r="B76" s="34" t="s">
        <v>119</v>
      </c>
      <c r="C76" s="35">
        <v>79863</v>
      </c>
      <c r="D76" s="35">
        <v>-32863</v>
      </c>
      <c r="E76" s="35">
        <v>47000</v>
      </c>
      <c r="F76" s="35">
        <v>17000</v>
      </c>
      <c r="G76" s="35">
        <v>30000</v>
      </c>
      <c r="H76" s="35">
        <v>17000</v>
      </c>
      <c r="I76" s="35">
        <v>30000</v>
      </c>
      <c r="J76" s="35">
        <v>17000</v>
      </c>
      <c r="K76" s="35">
        <v>0</v>
      </c>
    </row>
    <row r="77" spans="1:11">
      <c r="A77" s="31" t="s">
        <v>120</v>
      </c>
      <c r="B77" s="33" t="s">
        <v>121</v>
      </c>
      <c r="C77" s="35">
        <v>37520307</v>
      </c>
      <c r="D77" s="35">
        <v>-18203898</v>
      </c>
      <c r="E77" s="35">
        <v>19316409</v>
      </c>
      <c r="F77" s="35">
        <v>13590434.449999999</v>
      </c>
      <c r="G77" s="35">
        <v>5725974.5499999998</v>
      </c>
      <c r="H77" s="35">
        <v>13590434.449999999</v>
      </c>
      <c r="I77" s="35">
        <v>5725974.5499999998</v>
      </c>
      <c r="J77" s="35">
        <v>8764652.1799999997</v>
      </c>
      <c r="K77" s="35">
        <v>4825782.2699999996</v>
      </c>
    </row>
    <row r="78" spans="1:11">
      <c r="A78" s="31" t="s">
        <v>122</v>
      </c>
      <c r="B78" s="33" t="s">
        <v>123</v>
      </c>
      <c r="C78" s="35">
        <v>28381288</v>
      </c>
      <c r="D78" s="35">
        <v>17392128</v>
      </c>
      <c r="E78" s="35">
        <v>45773416</v>
      </c>
      <c r="F78" s="35">
        <v>41609709.43</v>
      </c>
      <c r="G78" s="35">
        <v>4163706.57</v>
      </c>
      <c r="H78" s="35">
        <v>41609709.43</v>
      </c>
      <c r="I78" s="35">
        <v>4163706.57</v>
      </c>
      <c r="J78" s="35">
        <v>40018966.390000001</v>
      </c>
      <c r="K78" s="35">
        <v>1590743.04</v>
      </c>
    </row>
    <row r="79" spans="1:11" ht="13.5" customHeight="1">
      <c r="A79" s="30" t="s">
        <v>124</v>
      </c>
      <c r="B79" s="31" t="s">
        <v>125</v>
      </c>
      <c r="C79" s="32">
        <f t="shared" ref="C79:K79" si="17">C80+C82+C86+C87+C88+C89+C90+C91+C94</f>
        <v>164560317</v>
      </c>
      <c r="D79" s="32">
        <f t="shared" si="17"/>
        <v>74635265</v>
      </c>
      <c r="E79" s="32">
        <f t="shared" si="17"/>
        <v>239195582</v>
      </c>
      <c r="F79" s="32">
        <f t="shared" si="17"/>
        <v>226448502.30000001</v>
      </c>
      <c r="G79" s="32">
        <f t="shared" si="17"/>
        <v>12747079.699999999</v>
      </c>
      <c r="H79" s="32">
        <f t="shared" si="17"/>
        <v>226448502.30000001</v>
      </c>
      <c r="I79" s="32">
        <f t="shared" si="17"/>
        <v>12747079.699999999</v>
      </c>
      <c r="J79" s="32">
        <f t="shared" si="17"/>
        <v>186890498.25999999</v>
      </c>
      <c r="K79" s="32">
        <f t="shared" si="17"/>
        <v>39558004.039999999</v>
      </c>
    </row>
    <row r="80" spans="1:11">
      <c r="A80" s="31" t="s">
        <v>126</v>
      </c>
      <c r="B80" s="33" t="s">
        <v>127</v>
      </c>
      <c r="C80" s="32">
        <f t="shared" ref="C80:K80" si="18">C81</f>
        <v>1420097</v>
      </c>
      <c r="D80" s="32">
        <f t="shared" si="18"/>
        <v>4634161</v>
      </c>
      <c r="E80" s="32">
        <f t="shared" si="18"/>
        <v>6054258</v>
      </c>
      <c r="F80" s="32">
        <f t="shared" si="18"/>
        <v>854057</v>
      </c>
      <c r="G80" s="32">
        <f t="shared" si="18"/>
        <v>5200201</v>
      </c>
      <c r="H80" s="32">
        <f t="shared" si="18"/>
        <v>854057</v>
      </c>
      <c r="I80" s="32">
        <f t="shared" si="18"/>
        <v>5200201</v>
      </c>
      <c r="J80" s="32">
        <f t="shared" si="18"/>
        <v>401320</v>
      </c>
      <c r="K80" s="32">
        <f t="shared" si="18"/>
        <v>452737</v>
      </c>
    </row>
    <row r="81" spans="1:11">
      <c r="A81" s="31" t="s">
        <v>128</v>
      </c>
      <c r="B81" s="34" t="s">
        <v>129</v>
      </c>
      <c r="C81" s="35">
        <v>1420097</v>
      </c>
      <c r="D81" s="35">
        <v>4634161</v>
      </c>
      <c r="E81" s="35">
        <v>6054258</v>
      </c>
      <c r="F81" s="35">
        <v>854057</v>
      </c>
      <c r="G81" s="35">
        <v>5200201</v>
      </c>
      <c r="H81" s="35">
        <v>854057</v>
      </c>
      <c r="I81" s="35">
        <v>5200201</v>
      </c>
      <c r="J81" s="35">
        <v>401320</v>
      </c>
      <c r="K81" s="35">
        <v>452737</v>
      </c>
    </row>
    <row r="82" spans="1:11" ht="13.5" customHeight="1">
      <c r="A82" s="31" t="s">
        <v>130</v>
      </c>
      <c r="B82" s="33" t="s">
        <v>131</v>
      </c>
      <c r="C82" s="32">
        <f t="shared" ref="C82:K82" si="19">C83+C84+C85</f>
        <v>15496931</v>
      </c>
      <c r="D82" s="32">
        <f t="shared" si="19"/>
        <v>-6861436</v>
      </c>
      <c r="E82" s="32">
        <f t="shared" si="19"/>
        <v>8635495</v>
      </c>
      <c r="F82" s="32">
        <f t="shared" si="19"/>
        <v>6785186.79</v>
      </c>
      <c r="G82" s="32">
        <f t="shared" si="19"/>
        <v>1850308.2100000002</v>
      </c>
      <c r="H82" s="32">
        <f t="shared" si="19"/>
        <v>6785186.79</v>
      </c>
      <c r="I82" s="32">
        <f t="shared" si="19"/>
        <v>1850308.2100000002</v>
      </c>
      <c r="J82" s="32">
        <f t="shared" si="19"/>
        <v>5642045.29</v>
      </c>
      <c r="K82" s="32">
        <f t="shared" si="19"/>
        <v>1143141.5</v>
      </c>
    </row>
    <row r="83" spans="1:11">
      <c r="A83" s="31" t="s">
        <v>132</v>
      </c>
      <c r="B83" s="34" t="s">
        <v>133</v>
      </c>
      <c r="C83" s="35">
        <v>3155714</v>
      </c>
      <c r="D83" s="35">
        <v>-1409548</v>
      </c>
      <c r="E83" s="35">
        <v>1746166</v>
      </c>
      <c r="F83" s="35">
        <v>993310</v>
      </c>
      <c r="G83" s="35">
        <v>752856</v>
      </c>
      <c r="H83" s="35">
        <v>993310</v>
      </c>
      <c r="I83" s="35">
        <v>752856</v>
      </c>
      <c r="J83" s="35">
        <v>819250</v>
      </c>
      <c r="K83" s="35">
        <v>174060</v>
      </c>
    </row>
    <row r="84" spans="1:11">
      <c r="A84" s="31" t="s">
        <v>134</v>
      </c>
      <c r="B84" s="34" t="s">
        <v>135</v>
      </c>
      <c r="C84" s="35">
        <v>11028089</v>
      </c>
      <c r="D84" s="35">
        <v>-4583344</v>
      </c>
      <c r="E84" s="35">
        <v>6444745</v>
      </c>
      <c r="F84" s="35">
        <v>5579813.5700000003</v>
      </c>
      <c r="G84" s="35">
        <v>864931.43</v>
      </c>
      <c r="H84" s="35">
        <v>5579813.5700000003</v>
      </c>
      <c r="I84" s="35">
        <v>864931.43</v>
      </c>
      <c r="J84" s="35">
        <v>4650732.07</v>
      </c>
      <c r="K84" s="35">
        <v>929081.5</v>
      </c>
    </row>
    <row r="85" spans="1:11">
      <c r="A85" s="31" t="s">
        <v>136</v>
      </c>
      <c r="B85" s="34" t="s">
        <v>137</v>
      </c>
      <c r="C85" s="35">
        <v>1313128</v>
      </c>
      <c r="D85" s="35">
        <v>-868544</v>
      </c>
      <c r="E85" s="35">
        <v>444584</v>
      </c>
      <c r="F85" s="35">
        <v>212063.22</v>
      </c>
      <c r="G85" s="35">
        <v>232520.78</v>
      </c>
      <c r="H85" s="35">
        <v>212063.22</v>
      </c>
      <c r="I85" s="35">
        <v>232520.78</v>
      </c>
      <c r="J85" s="35">
        <v>172063.22</v>
      </c>
      <c r="K85" s="35">
        <v>40000</v>
      </c>
    </row>
    <row r="86" spans="1:11">
      <c r="A86" s="31" t="s">
        <v>138</v>
      </c>
      <c r="B86" s="33" t="s">
        <v>139</v>
      </c>
      <c r="C86" s="35">
        <v>17308097</v>
      </c>
      <c r="D86" s="35">
        <v>2681468</v>
      </c>
      <c r="E86" s="35">
        <v>19989565</v>
      </c>
      <c r="F86" s="35">
        <v>19147624.16</v>
      </c>
      <c r="G86" s="35">
        <v>841940.84</v>
      </c>
      <c r="H86" s="35">
        <v>19147624.16</v>
      </c>
      <c r="I86" s="35">
        <v>841940.84</v>
      </c>
      <c r="J86" s="35">
        <v>18616930.120000001</v>
      </c>
      <c r="K86" s="35">
        <v>530694.04</v>
      </c>
    </row>
    <row r="87" spans="1:11">
      <c r="A87" s="31" t="s">
        <v>140</v>
      </c>
      <c r="B87" s="33" t="s">
        <v>141</v>
      </c>
      <c r="C87" s="35">
        <v>116587493</v>
      </c>
      <c r="D87" s="35">
        <v>75555494</v>
      </c>
      <c r="E87" s="35">
        <v>192142987</v>
      </c>
      <c r="F87" s="35">
        <v>191505649.69</v>
      </c>
      <c r="G87" s="35">
        <v>637337.31000000006</v>
      </c>
      <c r="H87" s="35">
        <v>191505649.69</v>
      </c>
      <c r="I87" s="35">
        <v>637337.31000000006</v>
      </c>
      <c r="J87" s="35">
        <v>158480997.88999999</v>
      </c>
      <c r="K87" s="35">
        <v>33024651.800000001</v>
      </c>
    </row>
    <row r="88" spans="1:11">
      <c r="A88" s="31" t="s">
        <v>142</v>
      </c>
      <c r="B88" s="33" t="s">
        <v>143</v>
      </c>
      <c r="C88" s="35">
        <v>6969966</v>
      </c>
      <c r="D88" s="35">
        <v>-1070495</v>
      </c>
      <c r="E88" s="35">
        <v>5899471</v>
      </c>
      <c r="F88" s="35">
        <v>4081529.8</v>
      </c>
      <c r="G88" s="35">
        <v>1817941.2</v>
      </c>
      <c r="H88" s="35">
        <v>4081529.8</v>
      </c>
      <c r="I88" s="35">
        <v>1817941.2</v>
      </c>
      <c r="J88" s="35">
        <v>420525.5</v>
      </c>
      <c r="K88" s="35">
        <v>3661004.3</v>
      </c>
    </row>
    <row r="89" spans="1:11">
      <c r="A89" s="31" t="s">
        <v>144</v>
      </c>
      <c r="B89" s="33" t="s">
        <v>145</v>
      </c>
      <c r="C89" s="35">
        <v>4443556</v>
      </c>
      <c r="D89" s="35">
        <v>-586335</v>
      </c>
      <c r="E89" s="35">
        <v>3857221</v>
      </c>
      <c r="F89" s="35">
        <v>2372999.84</v>
      </c>
      <c r="G89" s="35">
        <v>1484221.16</v>
      </c>
      <c r="H89" s="35">
        <v>2372999.84</v>
      </c>
      <c r="I89" s="35">
        <v>1484221.16</v>
      </c>
      <c r="J89" s="35">
        <v>1937084.54</v>
      </c>
      <c r="K89" s="35">
        <v>435915.3</v>
      </c>
    </row>
    <row r="90" spans="1:11">
      <c r="A90" s="31" t="s">
        <v>146</v>
      </c>
      <c r="B90" s="33" t="s">
        <v>147</v>
      </c>
      <c r="C90" s="35">
        <v>90000</v>
      </c>
      <c r="D90" s="35">
        <v>-40000</v>
      </c>
      <c r="E90" s="35">
        <v>50000</v>
      </c>
      <c r="F90" s="35">
        <v>50000</v>
      </c>
      <c r="G90" s="35">
        <v>0</v>
      </c>
      <c r="H90" s="35">
        <v>50000</v>
      </c>
      <c r="I90" s="35">
        <v>0</v>
      </c>
      <c r="J90" s="35">
        <v>50000</v>
      </c>
      <c r="K90" s="35">
        <v>0</v>
      </c>
    </row>
    <row r="91" spans="1:11" ht="13.5" customHeight="1">
      <c r="A91" s="31" t="s">
        <v>148</v>
      </c>
      <c r="B91" s="33" t="s">
        <v>149</v>
      </c>
      <c r="C91" s="32">
        <f t="shared" ref="C91:K91" si="20">C92+C93</f>
        <v>1915828</v>
      </c>
      <c r="D91" s="32">
        <f t="shared" si="20"/>
        <v>0</v>
      </c>
      <c r="E91" s="32">
        <f t="shared" si="20"/>
        <v>1915828</v>
      </c>
      <c r="F91" s="32">
        <f t="shared" si="20"/>
        <v>1314802.1200000001</v>
      </c>
      <c r="G91" s="32">
        <f t="shared" si="20"/>
        <v>601025.88</v>
      </c>
      <c r="H91" s="32">
        <f>H92+H93</f>
        <v>1314802.1200000001</v>
      </c>
      <c r="I91" s="32">
        <f t="shared" si="20"/>
        <v>601025.88</v>
      </c>
      <c r="J91" s="32">
        <f t="shared" si="20"/>
        <v>1220758.1200000001</v>
      </c>
      <c r="K91" s="32">
        <f t="shared" si="20"/>
        <v>94044</v>
      </c>
    </row>
    <row r="92" spans="1:11">
      <c r="A92" s="31" t="s">
        <v>150</v>
      </c>
      <c r="B92" s="34" t="s">
        <v>133</v>
      </c>
      <c r="C92" s="35">
        <v>268000</v>
      </c>
      <c r="D92" s="35">
        <v>0</v>
      </c>
      <c r="E92" s="35">
        <v>268000</v>
      </c>
      <c r="F92" s="35">
        <v>0</v>
      </c>
      <c r="G92" s="35">
        <v>268000</v>
      </c>
      <c r="H92" s="35">
        <v>0</v>
      </c>
      <c r="I92" s="35">
        <v>268000</v>
      </c>
      <c r="J92" s="35">
        <v>0</v>
      </c>
      <c r="K92" s="35">
        <v>0</v>
      </c>
    </row>
    <row r="93" spans="1:11">
      <c r="A93" s="31" t="s">
        <v>151</v>
      </c>
      <c r="B93" s="34" t="s">
        <v>135</v>
      </c>
      <c r="C93" s="35">
        <v>1647828</v>
      </c>
      <c r="D93" s="35">
        <v>0</v>
      </c>
      <c r="E93" s="35">
        <v>1647828</v>
      </c>
      <c r="F93" s="35">
        <v>1314802.1200000001</v>
      </c>
      <c r="G93" s="35">
        <v>333025.88</v>
      </c>
      <c r="H93" s="35">
        <v>1314802.1200000001</v>
      </c>
      <c r="I93" s="35">
        <v>333025.88</v>
      </c>
      <c r="J93" s="35">
        <v>1220758.1200000001</v>
      </c>
      <c r="K93" s="35">
        <v>94044</v>
      </c>
    </row>
    <row r="94" spans="1:11">
      <c r="A94" s="31" t="s">
        <v>152</v>
      </c>
      <c r="B94" s="33" t="s">
        <v>153</v>
      </c>
      <c r="C94" s="35">
        <v>328349</v>
      </c>
      <c r="D94" s="35">
        <v>322408</v>
      </c>
      <c r="E94" s="35">
        <v>650757</v>
      </c>
      <c r="F94" s="35">
        <v>336652.9</v>
      </c>
      <c r="G94" s="35">
        <v>314104.09999999998</v>
      </c>
      <c r="H94" s="35">
        <v>336652.9</v>
      </c>
      <c r="I94" s="35">
        <v>314104.09999999998</v>
      </c>
      <c r="J94" s="35">
        <v>120836.8</v>
      </c>
      <c r="K94" s="35">
        <v>215816.1</v>
      </c>
    </row>
    <row r="95" spans="1:11">
      <c r="A95" s="30" t="s">
        <v>154</v>
      </c>
      <c r="B95" s="31" t="s">
        <v>155</v>
      </c>
      <c r="C95" s="32">
        <f t="shared" ref="C95:K95" si="21">C96+C97+C98+C102+C103</f>
        <v>107754922</v>
      </c>
      <c r="D95" s="32">
        <f t="shared" si="21"/>
        <v>-102377511</v>
      </c>
      <c r="E95" s="32">
        <f t="shared" si="21"/>
        <v>5377411</v>
      </c>
      <c r="F95" s="32">
        <f>F96+F97+F98+F102+F103</f>
        <v>3523210.62</v>
      </c>
      <c r="G95" s="32">
        <f t="shared" si="21"/>
        <v>1854200.3800000001</v>
      </c>
      <c r="H95" s="32">
        <f t="shared" si="21"/>
        <v>3523210.62</v>
      </c>
      <c r="I95" s="32">
        <f t="shared" si="21"/>
        <v>1854200.3800000001</v>
      </c>
      <c r="J95" s="32">
        <f t="shared" si="21"/>
        <v>2607467.2800000003</v>
      </c>
      <c r="K95" s="32">
        <f t="shared" si="21"/>
        <v>915743.34</v>
      </c>
    </row>
    <row r="96" spans="1:11">
      <c r="A96" s="31" t="s">
        <v>156</v>
      </c>
      <c r="B96" s="33" t="s">
        <v>157</v>
      </c>
      <c r="C96" s="35">
        <v>218624</v>
      </c>
      <c r="D96" s="35">
        <v>10404</v>
      </c>
      <c r="E96" s="35">
        <v>229028</v>
      </c>
      <c r="F96" s="35">
        <v>128242.2</v>
      </c>
      <c r="G96" s="35">
        <v>100785.8</v>
      </c>
      <c r="H96" s="35">
        <v>128242.2</v>
      </c>
      <c r="I96" s="35">
        <v>100785.8</v>
      </c>
      <c r="J96" s="35">
        <v>128242.2</v>
      </c>
      <c r="K96" s="35">
        <v>0</v>
      </c>
    </row>
    <row r="97" spans="1:11">
      <c r="A97" s="31" t="s">
        <v>158</v>
      </c>
      <c r="B97" s="33" t="s">
        <v>159</v>
      </c>
      <c r="C97" s="35">
        <v>67000</v>
      </c>
      <c r="D97" s="35">
        <v>-53750</v>
      </c>
      <c r="E97" s="35">
        <v>13250</v>
      </c>
      <c r="F97" s="35">
        <v>6730</v>
      </c>
      <c r="G97" s="35">
        <v>6520</v>
      </c>
      <c r="H97" s="35">
        <v>6730</v>
      </c>
      <c r="I97" s="35">
        <v>6520</v>
      </c>
      <c r="J97" s="35">
        <v>6730</v>
      </c>
      <c r="K97" s="35">
        <v>0</v>
      </c>
    </row>
    <row r="98" spans="1:11">
      <c r="A98" s="31" t="s">
        <v>160</v>
      </c>
      <c r="B98" s="33" t="s">
        <v>161</v>
      </c>
      <c r="C98" s="32">
        <f t="shared" ref="C98:K98" si="22">C99+C100+C101</f>
        <v>1167158</v>
      </c>
      <c r="D98" s="32">
        <f t="shared" si="22"/>
        <v>-229795</v>
      </c>
      <c r="E98" s="32">
        <f t="shared" si="22"/>
        <v>937363</v>
      </c>
      <c r="F98" s="32">
        <f t="shared" si="22"/>
        <v>930499.5</v>
      </c>
      <c r="G98" s="32">
        <f t="shared" si="22"/>
        <v>6863.5</v>
      </c>
      <c r="H98" s="32">
        <f t="shared" si="22"/>
        <v>930499.5</v>
      </c>
      <c r="I98" s="32">
        <f t="shared" si="22"/>
        <v>6863.5</v>
      </c>
      <c r="J98" s="32">
        <f t="shared" si="22"/>
        <v>780599.5</v>
      </c>
      <c r="K98" s="32">
        <f t="shared" si="22"/>
        <v>149900</v>
      </c>
    </row>
    <row r="99" spans="1:11">
      <c r="A99" s="31" t="s">
        <v>162</v>
      </c>
      <c r="B99" s="34" t="s">
        <v>163</v>
      </c>
      <c r="C99" s="35">
        <v>983600</v>
      </c>
      <c r="D99" s="35">
        <v>-78000</v>
      </c>
      <c r="E99" s="35">
        <v>905600</v>
      </c>
      <c r="F99" s="35">
        <v>899820</v>
      </c>
      <c r="G99" s="35">
        <v>5780</v>
      </c>
      <c r="H99" s="35">
        <v>899820</v>
      </c>
      <c r="I99" s="35">
        <v>5780</v>
      </c>
      <c r="J99" s="35">
        <v>749920</v>
      </c>
      <c r="K99" s="35">
        <v>149900</v>
      </c>
    </row>
    <row r="100" spans="1:11">
      <c r="A100" s="31" t="s">
        <v>164</v>
      </c>
      <c r="B100" s="34" t="s">
        <v>165</v>
      </c>
      <c r="C100" s="35">
        <v>26100</v>
      </c>
      <c r="D100" s="35">
        <v>-25020</v>
      </c>
      <c r="E100" s="35">
        <v>1080</v>
      </c>
      <c r="F100" s="35">
        <v>0</v>
      </c>
      <c r="G100" s="35">
        <v>1080</v>
      </c>
      <c r="H100" s="35">
        <v>0</v>
      </c>
      <c r="I100" s="35">
        <v>1080</v>
      </c>
      <c r="J100" s="35">
        <v>0</v>
      </c>
      <c r="K100" s="35">
        <v>0</v>
      </c>
    </row>
    <row r="101" spans="1:11">
      <c r="A101" s="31" t="s">
        <v>166</v>
      </c>
      <c r="B101" s="34" t="s">
        <v>167</v>
      </c>
      <c r="C101" s="35">
        <v>157458</v>
      </c>
      <c r="D101" s="35">
        <v>-126775</v>
      </c>
      <c r="E101" s="35">
        <v>30683</v>
      </c>
      <c r="F101" s="35">
        <v>30679.5</v>
      </c>
      <c r="G101" s="35">
        <v>3.5</v>
      </c>
      <c r="H101" s="35">
        <v>30679.5</v>
      </c>
      <c r="I101" s="35">
        <v>3.5</v>
      </c>
      <c r="J101" s="35">
        <v>30679.5</v>
      </c>
      <c r="K101" s="35">
        <v>0</v>
      </c>
    </row>
    <row r="102" spans="1:11">
      <c r="A102" s="31" t="s">
        <v>168</v>
      </c>
      <c r="B102" s="33" t="s">
        <v>169</v>
      </c>
      <c r="C102" s="35">
        <v>336432</v>
      </c>
      <c r="D102" s="35">
        <v>182080</v>
      </c>
      <c r="E102" s="35">
        <v>518512</v>
      </c>
      <c r="F102" s="35">
        <v>179449</v>
      </c>
      <c r="G102" s="35">
        <v>339063</v>
      </c>
      <c r="H102" s="35">
        <v>179449</v>
      </c>
      <c r="I102" s="35">
        <v>339063</v>
      </c>
      <c r="J102" s="35">
        <v>5180</v>
      </c>
      <c r="K102" s="35">
        <v>174269</v>
      </c>
    </row>
    <row r="103" spans="1:11">
      <c r="A103" s="31" t="s">
        <v>170</v>
      </c>
      <c r="B103" s="33" t="s">
        <v>155</v>
      </c>
      <c r="C103" s="32">
        <f t="shared" ref="C103:K103" si="23">C104+C105+C106</f>
        <v>105965708</v>
      </c>
      <c r="D103" s="32">
        <f t="shared" si="23"/>
        <v>-102286450</v>
      </c>
      <c r="E103" s="32">
        <f t="shared" si="23"/>
        <v>3679258</v>
      </c>
      <c r="F103" s="32">
        <f t="shared" si="23"/>
        <v>2278289.92</v>
      </c>
      <c r="G103" s="32">
        <f t="shared" si="23"/>
        <v>1400968.08</v>
      </c>
      <c r="H103" s="32">
        <f t="shared" si="23"/>
        <v>2278289.92</v>
      </c>
      <c r="I103" s="32">
        <f t="shared" si="23"/>
        <v>1400968.08</v>
      </c>
      <c r="J103" s="32">
        <f t="shared" si="23"/>
        <v>1686715.58</v>
      </c>
      <c r="K103" s="32">
        <f t="shared" si="23"/>
        <v>591574.34</v>
      </c>
    </row>
    <row r="104" spans="1:11">
      <c r="A104" s="31" t="s">
        <v>171</v>
      </c>
      <c r="B104" s="34" t="s">
        <v>172</v>
      </c>
      <c r="C104" s="35">
        <v>8000</v>
      </c>
      <c r="D104" s="35">
        <v>-8000</v>
      </c>
      <c r="E104" s="35">
        <v>0</v>
      </c>
      <c r="F104" s="35">
        <v>0</v>
      </c>
      <c r="G104" s="35">
        <v>0</v>
      </c>
      <c r="H104" s="35">
        <v>0</v>
      </c>
      <c r="I104" s="35">
        <v>0</v>
      </c>
      <c r="J104" s="35">
        <v>0</v>
      </c>
      <c r="K104" s="35">
        <v>0</v>
      </c>
    </row>
    <row r="105" spans="1:11">
      <c r="A105" s="31" t="s">
        <v>173</v>
      </c>
      <c r="B105" s="34" t="s">
        <v>174</v>
      </c>
      <c r="C105" s="35">
        <v>117600</v>
      </c>
      <c r="D105" s="35">
        <v>-110600</v>
      </c>
      <c r="E105" s="35">
        <v>7000</v>
      </c>
      <c r="F105" s="35">
        <v>0</v>
      </c>
      <c r="G105" s="35">
        <v>7000</v>
      </c>
      <c r="H105" s="35">
        <v>0</v>
      </c>
      <c r="I105" s="35">
        <v>7000</v>
      </c>
      <c r="J105" s="35">
        <v>0</v>
      </c>
      <c r="K105" s="35">
        <v>0</v>
      </c>
    </row>
    <row r="106" spans="1:11">
      <c r="A106" s="31" t="s">
        <v>175</v>
      </c>
      <c r="B106" s="34" t="s">
        <v>176</v>
      </c>
      <c r="C106" s="35">
        <v>105840108</v>
      </c>
      <c r="D106" s="35">
        <v>-102167850</v>
      </c>
      <c r="E106" s="35">
        <v>3672258</v>
      </c>
      <c r="F106" s="35">
        <v>2278289.92</v>
      </c>
      <c r="G106" s="35">
        <v>1393968.08</v>
      </c>
      <c r="H106" s="35">
        <v>2278289.92</v>
      </c>
      <c r="I106" s="35">
        <v>1393968.08</v>
      </c>
      <c r="J106" s="35">
        <v>1686715.58</v>
      </c>
      <c r="K106" s="35">
        <v>591574.34</v>
      </c>
    </row>
    <row r="107" spans="1:11" ht="13.5" customHeight="1">
      <c r="A107" s="37">
        <v>3</v>
      </c>
      <c r="B107" s="28" t="s">
        <v>177</v>
      </c>
      <c r="C107" s="29">
        <f t="shared" ref="C107:K107" si="24">C108+C117+C122+C137+C147</f>
        <v>110665167</v>
      </c>
      <c r="D107" s="29">
        <f t="shared" si="24"/>
        <v>19976616</v>
      </c>
      <c r="E107" s="29">
        <f t="shared" si="24"/>
        <v>130641783</v>
      </c>
      <c r="F107" s="29">
        <f t="shared" si="24"/>
        <v>94691043.899999991</v>
      </c>
      <c r="G107" s="29">
        <f t="shared" si="24"/>
        <v>35950739.100000001</v>
      </c>
      <c r="H107" s="29">
        <f t="shared" si="24"/>
        <v>94691043.899999991</v>
      </c>
      <c r="I107" s="29">
        <f t="shared" si="24"/>
        <v>35950739.100000001</v>
      </c>
      <c r="J107" s="29">
        <f t="shared" si="24"/>
        <v>62214072.380000003</v>
      </c>
      <c r="K107" s="29">
        <f t="shared" si="24"/>
        <v>32476971.519999996</v>
      </c>
    </row>
    <row r="108" spans="1:11" ht="13.5" customHeight="1">
      <c r="A108" s="30" t="s">
        <v>178</v>
      </c>
      <c r="B108" s="31" t="s">
        <v>179</v>
      </c>
      <c r="C108" s="32">
        <f t="shared" ref="C108:K108" si="25">C109+C115+C116</f>
        <v>46211507</v>
      </c>
      <c r="D108" s="32">
        <f t="shared" si="25"/>
        <v>4040118</v>
      </c>
      <c r="E108" s="32">
        <f t="shared" si="25"/>
        <v>50251625</v>
      </c>
      <c r="F108" s="32">
        <f t="shared" si="25"/>
        <v>47745202.019999996</v>
      </c>
      <c r="G108" s="32">
        <f t="shared" si="25"/>
        <v>2506422.98</v>
      </c>
      <c r="H108" s="32">
        <f t="shared" si="25"/>
        <v>47745202.019999996</v>
      </c>
      <c r="I108" s="32">
        <f t="shared" si="25"/>
        <v>2506422.98</v>
      </c>
      <c r="J108" s="32">
        <f t="shared" si="25"/>
        <v>34888352.329999998</v>
      </c>
      <c r="K108" s="32">
        <f t="shared" si="25"/>
        <v>12856849.689999999</v>
      </c>
    </row>
    <row r="109" spans="1:11">
      <c r="A109" s="31" t="s">
        <v>180</v>
      </c>
      <c r="B109" s="33" t="s">
        <v>181</v>
      </c>
      <c r="C109" s="32">
        <f t="shared" ref="C109:K109" si="26">C110+C111+C112+C113+C114</f>
        <v>44278462</v>
      </c>
      <c r="D109" s="32">
        <f t="shared" si="26"/>
        <v>3851595</v>
      </c>
      <c r="E109" s="32">
        <f t="shared" si="26"/>
        <v>48130057</v>
      </c>
      <c r="F109" s="32">
        <f t="shared" si="26"/>
        <v>45773900.210000001</v>
      </c>
      <c r="G109" s="32">
        <f t="shared" si="26"/>
        <v>2356156.79</v>
      </c>
      <c r="H109" s="32">
        <f t="shared" si="26"/>
        <v>45773900.210000001</v>
      </c>
      <c r="I109" s="32">
        <f t="shared" si="26"/>
        <v>2356156.79</v>
      </c>
      <c r="J109" s="32">
        <f t="shared" si="26"/>
        <v>34691507.420000002</v>
      </c>
      <c r="K109" s="32">
        <f t="shared" si="26"/>
        <v>11082392.789999999</v>
      </c>
    </row>
    <row r="110" spans="1:11">
      <c r="A110" s="31" t="s">
        <v>182</v>
      </c>
      <c r="B110" s="34" t="s">
        <v>183</v>
      </c>
      <c r="C110" s="35">
        <v>1745968</v>
      </c>
      <c r="D110" s="35">
        <v>-822327</v>
      </c>
      <c r="E110" s="35">
        <v>923641</v>
      </c>
      <c r="F110" s="35">
        <v>666366.5</v>
      </c>
      <c r="G110" s="35">
        <v>257274.5</v>
      </c>
      <c r="H110" s="35">
        <v>666366.5</v>
      </c>
      <c r="I110" s="35">
        <v>257274.5</v>
      </c>
      <c r="J110" s="35">
        <v>470328.5</v>
      </c>
      <c r="K110" s="35">
        <v>196038</v>
      </c>
    </row>
    <row r="111" spans="1:11">
      <c r="A111" s="31" t="s">
        <v>184</v>
      </c>
      <c r="B111" s="34" t="s">
        <v>185</v>
      </c>
      <c r="C111" s="35">
        <v>1483477</v>
      </c>
      <c r="D111" s="35">
        <v>26659</v>
      </c>
      <c r="E111" s="35">
        <v>1510136</v>
      </c>
      <c r="F111" s="35">
        <v>746822.1</v>
      </c>
      <c r="G111" s="35">
        <v>763313.9</v>
      </c>
      <c r="H111" s="35">
        <v>746822.1</v>
      </c>
      <c r="I111" s="35">
        <v>763313.9</v>
      </c>
      <c r="J111" s="35">
        <v>625746.1</v>
      </c>
      <c r="K111" s="35">
        <v>121076</v>
      </c>
    </row>
    <row r="112" spans="1:11">
      <c r="A112" s="31" t="s">
        <v>186</v>
      </c>
      <c r="B112" s="34" t="s">
        <v>187</v>
      </c>
      <c r="C112" s="35">
        <v>34785596</v>
      </c>
      <c r="D112" s="35">
        <v>5054894</v>
      </c>
      <c r="E112" s="35">
        <v>39840490</v>
      </c>
      <c r="F112" s="35">
        <v>39840448</v>
      </c>
      <c r="G112" s="35">
        <v>42</v>
      </c>
      <c r="H112" s="35">
        <v>39840448</v>
      </c>
      <c r="I112" s="35">
        <v>42</v>
      </c>
      <c r="J112" s="35">
        <v>29880150</v>
      </c>
      <c r="K112" s="35">
        <v>9960298</v>
      </c>
    </row>
    <row r="113" spans="1:11">
      <c r="A113" s="31" t="s">
        <v>188</v>
      </c>
      <c r="B113" s="34" t="s">
        <v>189</v>
      </c>
      <c r="C113" s="35">
        <v>6250421</v>
      </c>
      <c r="D113" s="35">
        <v>-407631</v>
      </c>
      <c r="E113" s="35">
        <v>5842790</v>
      </c>
      <c r="F113" s="35">
        <v>4520263.6100000003</v>
      </c>
      <c r="G113" s="35">
        <v>1322526.3899999999</v>
      </c>
      <c r="H113" s="35">
        <v>4520263.6100000003</v>
      </c>
      <c r="I113" s="35">
        <v>1322526.3899999999</v>
      </c>
      <c r="J113" s="35">
        <v>3715282.82</v>
      </c>
      <c r="K113" s="35">
        <v>804980.79</v>
      </c>
    </row>
    <row r="114" spans="1:11">
      <c r="A114" s="31" t="s">
        <v>190</v>
      </c>
      <c r="B114" s="34" t="s">
        <v>191</v>
      </c>
      <c r="C114" s="35">
        <v>13000</v>
      </c>
      <c r="D114" s="35">
        <v>0</v>
      </c>
      <c r="E114" s="35">
        <v>13000</v>
      </c>
      <c r="F114" s="35">
        <v>0</v>
      </c>
      <c r="G114" s="35">
        <v>13000</v>
      </c>
      <c r="H114" s="35">
        <v>0</v>
      </c>
      <c r="I114" s="35">
        <v>13000</v>
      </c>
      <c r="J114" s="35">
        <v>0</v>
      </c>
      <c r="K114" s="35">
        <v>0</v>
      </c>
    </row>
    <row r="115" spans="1:11">
      <c r="A115" s="31" t="s">
        <v>192</v>
      </c>
      <c r="B115" s="33" t="s">
        <v>193</v>
      </c>
      <c r="C115" s="35">
        <v>1031140</v>
      </c>
      <c r="D115" s="35">
        <v>182524</v>
      </c>
      <c r="E115" s="35">
        <v>1213664</v>
      </c>
      <c r="F115" s="35">
        <v>1201944.3999999999</v>
      </c>
      <c r="G115" s="35">
        <v>11719.6</v>
      </c>
      <c r="H115" s="35">
        <v>1201944.3999999999</v>
      </c>
      <c r="I115" s="35">
        <v>11719.6</v>
      </c>
      <c r="J115" s="35">
        <v>155998.5</v>
      </c>
      <c r="K115" s="35">
        <v>1045945.9</v>
      </c>
    </row>
    <row r="116" spans="1:11" ht="13.5" customHeight="1">
      <c r="A116" s="31" t="s">
        <v>194</v>
      </c>
      <c r="B116" s="33" t="s">
        <v>195</v>
      </c>
      <c r="C116" s="35">
        <v>901905</v>
      </c>
      <c r="D116" s="35">
        <v>5999</v>
      </c>
      <c r="E116" s="35">
        <v>907904</v>
      </c>
      <c r="F116" s="35">
        <v>769357.41</v>
      </c>
      <c r="G116" s="35">
        <v>138546.59</v>
      </c>
      <c r="H116" s="35">
        <v>769357.41</v>
      </c>
      <c r="I116" s="35">
        <v>138546.59</v>
      </c>
      <c r="J116" s="35">
        <v>40846.410000000003</v>
      </c>
      <c r="K116" s="35">
        <v>728511</v>
      </c>
    </row>
    <row r="117" spans="1:11" ht="10.5" customHeight="1">
      <c r="A117" s="30" t="s">
        <v>196</v>
      </c>
      <c r="B117" s="31" t="s">
        <v>197</v>
      </c>
      <c r="C117" s="32">
        <f t="shared" ref="C117:K117" si="27">C118+C119+C120+C121</f>
        <v>1213462</v>
      </c>
      <c r="D117" s="32">
        <f t="shared" si="27"/>
        <v>-76498</v>
      </c>
      <c r="E117" s="32">
        <f t="shared" si="27"/>
        <v>1136964</v>
      </c>
      <c r="F117" s="32">
        <f t="shared" si="27"/>
        <v>663819.1</v>
      </c>
      <c r="G117" s="32">
        <f t="shared" si="27"/>
        <v>473144.9</v>
      </c>
      <c r="H117" s="32">
        <f t="shared" si="27"/>
        <v>663819.1</v>
      </c>
      <c r="I117" s="32">
        <f t="shared" si="27"/>
        <v>473144.9</v>
      </c>
      <c r="J117" s="32">
        <f t="shared" si="27"/>
        <v>385721.09</v>
      </c>
      <c r="K117" s="32">
        <f t="shared" si="27"/>
        <v>278098.01</v>
      </c>
    </row>
    <row r="118" spans="1:11">
      <c r="A118" s="31" t="s">
        <v>198</v>
      </c>
      <c r="B118" s="33" t="s">
        <v>199</v>
      </c>
      <c r="C118" s="35">
        <v>800407</v>
      </c>
      <c r="D118" s="35">
        <v>-10178</v>
      </c>
      <c r="E118" s="35">
        <v>790229</v>
      </c>
      <c r="F118" s="35">
        <v>449681.68</v>
      </c>
      <c r="G118" s="35">
        <v>340547.32</v>
      </c>
      <c r="H118" s="35">
        <v>449681.68</v>
      </c>
      <c r="I118" s="35">
        <v>340547.32</v>
      </c>
      <c r="J118" s="35">
        <v>238063.67</v>
      </c>
      <c r="K118" s="35">
        <v>211618.01</v>
      </c>
    </row>
    <row r="119" spans="1:11">
      <c r="A119" s="31" t="s">
        <v>200</v>
      </c>
      <c r="B119" s="33" t="s">
        <v>201</v>
      </c>
      <c r="C119" s="35">
        <v>329770</v>
      </c>
      <c r="D119" s="35">
        <v>-24179</v>
      </c>
      <c r="E119" s="35">
        <v>305591</v>
      </c>
      <c r="F119" s="35">
        <v>177340</v>
      </c>
      <c r="G119" s="35">
        <v>128251</v>
      </c>
      <c r="H119" s="35">
        <v>177340</v>
      </c>
      <c r="I119" s="35">
        <v>128251</v>
      </c>
      <c r="J119" s="35">
        <v>110860</v>
      </c>
      <c r="K119" s="35">
        <v>66480</v>
      </c>
    </row>
    <row r="120" spans="1:11">
      <c r="A120" s="31" t="s">
        <v>202</v>
      </c>
      <c r="B120" s="33" t="s">
        <v>203</v>
      </c>
      <c r="C120" s="35">
        <v>2625</v>
      </c>
      <c r="D120" s="35">
        <v>-1050</v>
      </c>
      <c r="E120" s="35">
        <v>1575</v>
      </c>
      <c r="F120" s="35">
        <v>0</v>
      </c>
      <c r="G120" s="35">
        <v>1575</v>
      </c>
      <c r="H120" s="35">
        <v>0</v>
      </c>
      <c r="I120" s="35">
        <v>1575</v>
      </c>
      <c r="J120" s="35">
        <v>0</v>
      </c>
      <c r="K120" s="35">
        <v>0</v>
      </c>
    </row>
    <row r="121" spans="1:11">
      <c r="A121" s="31" t="s">
        <v>204</v>
      </c>
      <c r="B121" s="33" t="s">
        <v>205</v>
      </c>
      <c r="C121" s="35">
        <v>80660</v>
      </c>
      <c r="D121" s="35">
        <v>-41091</v>
      </c>
      <c r="E121" s="35">
        <v>39569</v>
      </c>
      <c r="F121" s="35">
        <v>36797.42</v>
      </c>
      <c r="G121" s="35">
        <v>2771.58</v>
      </c>
      <c r="H121" s="35">
        <v>36797.42</v>
      </c>
      <c r="I121" s="35">
        <v>2771.58</v>
      </c>
      <c r="J121" s="35">
        <v>36797.42</v>
      </c>
      <c r="K121" s="35">
        <v>0</v>
      </c>
    </row>
    <row r="122" spans="1:11" ht="13.5" customHeight="1">
      <c r="A122" s="41" t="s">
        <v>206</v>
      </c>
      <c r="B122" s="38" t="s">
        <v>207</v>
      </c>
      <c r="C122" s="42">
        <f t="shared" ref="C122:K122" si="28">C133+C134+C135+C136</f>
        <v>6003629</v>
      </c>
      <c r="D122" s="42">
        <f t="shared" si="28"/>
        <v>1736216</v>
      </c>
      <c r="E122" s="42">
        <f t="shared" si="28"/>
        <v>7739845</v>
      </c>
      <c r="F122" s="42">
        <f t="shared" si="28"/>
        <v>3123236.45</v>
      </c>
      <c r="G122" s="42">
        <f t="shared" si="28"/>
        <v>4616608.55</v>
      </c>
      <c r="H122" s="42">
        <f t="shared" si="28"/>
        <v>3123236.45</v>
      </c>
      <c r="I122" s="42">
        <f t="shared" si="28"/>
        <v>4616608.55</v>
      </c>
      <c r="J122" s="42">
        <f t="shared" si="28"/>
        <v>1570679.4500000002</v>
      </c>
      <c r="K122" s="42">
        <f t="shared" si="28"/>
        <v>1552557</v>
      </c>
    </row>
    <row r="123" spans="1:11" ht="15" customHeight="1">
      <c r="A123" s="13"/>
      <c r="B123" s="13"/>
      <c r="C123" s="13"/>
      <c r="D123" s="13"/>
      <c r="E123" s="13"/>
      <c r="G123" s="14"/>
      <c r="H123" s="14"/>
    </row>
    <row r="124" spans="1:11" ht="15" customHeight="1">
      <c r="A124" s="13"/>
      <c r="B124" s="13"/>
      <c r="C124" s="13"/>
      <c r="D124" s="13"/>
      <c r="E124" s="13"/>
      <c r="G124" s="14"/>
      <c r="H124" s="14"/>
    </row>
    <row r="125" spans="1:11" ht="15" customHeight="1">
      <c r="A125" s="15" t="s">
        <v>2</v>
      </c>
      <c r="B125" s="15"/>
      <c r="C125" s="15"/>
      <c r="D125" s="15"/>
      <c r="E125" s="15"/>
      <c r="F125" s="15"/>
      <c r="G125" s="15"/>
      <c r="H125" s="15"/>
      <c r="I125" s="14"/>
      <c r="J125" s="14"/>
      <c r="K125" s="14"/>
    </row>
    <row r="126" spans="1:11" ht="15" customHeight="1">
      <c r="A126" s="16" t="s">
        <v>3</v>
      </c>
      <c r="B126" s="16"/>
      <c r="C126" s="16"/>
      <c r="D126" s="16"/>
      <c r="E126" s="16"/>
      <c r="F126" s="16"/>
      <c r="G126" s="16"/>
      <c r="H126" s="16"/>
      <c r="I126" s="17"/>
      <c r="J126" s="17"/>
      <c r="K126" s="17"/>
    </row>
    <row r="127" spans="1:11" ht="15" customHeight="1">
      <c r="A127" s="18" t="s">
        <v>4</v>
      </c>
      <c r="B127" s="18"/>
      <c r="C127" s="18"/>
      <c r="D127" s="18"/>
      <c r="E127" s="18"/>
      <c r="F127" s="18"/>
      <c r="G127" s="18"/>
      <c r="H127" s="18"/>
      <c r="I127" s="19"/>
      <c r="J127" s="19"/>
      <c r="K127" s="19"/>
    </row>
    <row r="128" spans="1:11" ht="10.5" customHeight="1">
      <c r="A128" s="20" t="s">
        <v>208</v>
      </c>
      <c r="B128" s="20"/>
      <c r="C128" s="20"/>
      <c r="D128" s="20"/>
      <c r="E128" s="20"/>
      <c r="F128" s="20"/>
      <c r="G128" s="20"/>
      <c r="H128" s="20"/>
      <c r="I128" s="14"/>
      <c r="J128" s="14"/>
      <c r="K128" s="14"/>
    </row>
    <row r="129" spans="1:11" ht="15" customHeight="1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</row>
    <row r="130" spans="1:11" ht="6.75" customHeight="1"/>
    <row r="131" spans="1:11" ht="33" customHeight="1">
      <c r="A131" s="22" t="s">
        <v>6</v>
      </c>
      <c r="B131" s="22" t="s">
        <v>7</v>
      </c>
      <c r="C131" s="22" t="s">
        <v>8</v>
      </c>
      <c r="D131" s="22" t="s">
        <v>9</v>
      </c>
      <c r="E131" s="22" t="s">
        <v>10</v>
      </c>
      <c r="F131" s="22" t="s">
        <v>11</v>
      </c>
      <c r="G131" s="23" t="s">
        <v>12</v>
      </c>
      <c r="H131" s="22" t="s">
        <v>13</v>
      </c>
      <c r="I131" s="23" t="s">
        <v>14</v>
      </c>
      <c r="J131" s="22" t="s">
        <v>15</v>
      </c>
      <c r="K131" s="23" t="s">
        <v>16</v>
      </c>
    </row>
    <row r="132" spans="1:11">
      <c r="A132" s="24"/>
      <c r="B132" s="24"/>
      <c r="C132" s="25">
        <v>1</v>
      </c>
      <c r="D132" s="25">
        <v>2</v>
      </c>
      <c r="E132" s="26" t="s">
        <v>17</v>
      </c>
      <c r="F132" s="25">
        <v>4</v>
      </c>
      <c r="G132" s="26" t="s">
        <v>18</v>
      </c>
      <c r="H132" s="25">
        <v>6</v>
      </c>
      <c r="I132" s="26" t="s">
        <v>19</v>
      </c>
      <c r="J132" s="25">
        <v>8</v>
      </c>
      <c r="K132" s="26" t="s">
        <v>20</v>
      </c>
    </row>
    <row r="133" spans="1:11">
      <c r="A133" s="31" t="s">
        <v>209</v>
      </c>
      <c r="B133" s="33" t="s">
        <v>210</v>
      </c>
      <c r="C133" s="35">
        <v>283070</v>
      </c>
      <c r="D133" s="35">
        <v>-58792</v>
      </c>
      <c r="E133" s="35">
        <v>224278</v>
      </c>
      <c r="F133" s="35">
        <v>183090</v>
      </c>
      <c r="G133" s="35">
        <v>41188</v>
      </c>
      <c r="H133" s="35">
        <v>183090</v>
      </c>
      <c r="I133" s="35">
        <v>41188</v>
      </c>
      <c r="J133" s="35">
        <v>158160</v>
      </c>
      <c r="K133" s="35">
        <v>24930</v>
      </c>
    </row>
    <row r="134" spans="1:11" ht="12" customHeight="1">
      <c r="A134" s="31" t="s">
        <v>211</v>
      </c>
      <c r="B134" s="33" t="s">
        <v>212</v>
      </c>
      <c r="C134" s="35">
        <v>691989</v>
      </c>
      <c r="D134" s="35">
        <v>-183697</v>
      </c>
      <c r="E134" s="35">
        <v>508292</v>
      </c>
      <c r="F134" s="35">
        <v>312871.74</v>
      </c>
      <c r="G134" s="35">
        <v>195420.26</v>
      </c>
      <c r="H134" s="35">
        <v>312871.74</v>
      </c>
      <c r="I134" s="35">
        <v>195420.26</v>
      </c>
      <c r="J134" s="35">
        <v>223414.74</v>
      </c>
      <c r="K134" s="35">
        <v>89457</v>
      </c>
    </row>
    <row r="135" spans="1:11">
      <c r="A135" s="31" t="s">
        <v>213</v>
      </c>
      <c r="B135" s="33" t="s">
        <v>214</v>
      </c>
      <c r="C135" s="35">
        <v>4182259</v>
      </c>
      <c r="D135" s="35">
        <v>2287701</v>
      </c>
      <c r="E135" s="35">
        <v>6469960</v>
      </c>
      <c r="F135" s="35">
        <v>2277568.16</v>
      </c>
      <c r="G135" s="35">
        <v>4192391.84</v>
      </c>
      <c r="H135" s="35">
        <v>2277568.16</v>
      </c>
      <c r="I135" s="35">
        <v>4192391.84</v>
      </c>
      <c r="J135" s="35">
        <v>1159972.1100000001</v>
      </c>
      <c r="K135" s="35">
        <v>1117596.05</v>
      </c>
    </row>
    <row r="136" spans="1:11">
      <c r="A136" s="31" t="s">
        <v>215</v>
      </c>
      <c r="B136" s="33" t="s">
        <v>216</v>
      </c>
      <c r="C136" s="35">
        <v>846311</v>
      </c>
      <c r="D136" s="35">
        <v>-308996</v>
      </c>
      <c r="E136" s="35">
        <v>537315</v>
      </c>
      <c r="F136" s="35">
        <v>349706.55</v>
      </c>
      <c r="G136" s="35">
        <v>187608.45</v>
      </c>
      <c r="H136" s="35">
        <v>349706.55</v>
      </c>
      <c r="I136" s="35">
        <v>187608.45</v>
      </c>
      <c r="J136" s="35">
        <v>29132.6</v>
      </c>
      <c r="K136" s="35">
        <v>320573.95</v>
      </c>
    </row>
    <row r="137" spans="1:11">
      <c r="A137" s="30" t="s">
        <v>217</v>
      </c>
      <c r="B137" s="31" t="s">
        <v>218</v>
      </c>
      <c r="C137" s="32">
        <f t="shared" ref="C137:K137" si="29">C138+C140+C141+C142+C143+C144+C145+C146</f>
        <v>35945582</v>
      </c>
      <c r="D137" s="32">
        <f t="shared" si="29"/>
        <v>18158923</v>
      </c>
      <c r="E137" s="32">
        <f t="shared" si="29"/>
        <v>54104505</v>
      </c>
      <c r="F137" s="32">
        <f t="shared" si="29"/>
        <v>31576545.999999996</v>
      </c>
      <c r="G137" s="32">
        <f t="shared" si="29"/>
        <v>22527959.000000004</v>
      </c>
      <c r="H137" s="32">
        <f t="shared" si="29"/>
        <v>31576545.999999996</v>
      </c>
      <c r="I137" s="32">
        <f t="shared" si="29"/>
        <v>22527959.000000004</v>
      </c>
      <c r="J137" s="32">
        <f t="shared" si="29"/>
        <v>18807031.860000003</v>
      </c>
      <c r="K137" s="32">
        <f t="shared" si="29"/>
        <v>12769514.139999997</v>
      </c>
    </row>
    <row r="138" spans="1:11" ht="13.5" customHeight="1">
      <c r="A138" s="31" t="s">
        <v>219</v>
      </c>
      <c r="B138" s="33" t="s">
        <v>220</v>
      </c>
      <c r="C138" s="32">
        <f>C139</f>
        <v>9815589</v>
      </c>
      <c r="D138" s="32">
        <f t="shared" ref="D138:K138" si="30">D139</f>
        <v>2846247</v>
      </c>
      <c r="E138" s="32">
        <f t="shared" si="30"/>
        <v>12661836</v>
      </c>
      <c r="F138" s="32">
        <f t="shared" si="30"/>
        <v>10580079.880000001</v>
      </c>
      <c r="G138" s="32">
        <f t="shared" si="30"/>
        <v>2081756.12</v>
      </c>
      <c r="H138" s="32">
        <f t="shared" si="30"/>
        <v>10580079.880000001</v>
      </c>
      <c r="I138" s="32">
        <f t="shared" si="30"/>
        <v>2081756.12</v>
      </c>
      <c r="J138" s="32">
        <f t="shared" si="30"/>
        <v>7410762.5099999998</v>
      </c>
      <c r="K138" s="32">
        <f t="shared" si="30"/>
        <v>3169317.37</v>
      </c>
    </row>
    <row r="139" spans="1:11">
      <c r="A139" s="31" t="s">
        <v>221</v>
      </c>
      <c r="B139" s="34" t="s">
        <v>222</v>
      </c>
      <c r="C139" s="35">
        <v>9815589</v>
      </c>
      <c r="D139" s="35">
        <v>2846247</v>
      </c>
      <c r="E139" s="35">
        <v>12661836</v>
      </c>
      <c r="F139" s="35">
        <v>10580079.880000001</v>
      </c>
      <c r="G139" s="35">
        <v>2081756.12</v>
      </c>
      <c r="H139" s="35">
        <v>10580079.880000001</v>
      </c>
      <c r="I139" s="35">
        <v>2081756.12</v>
      </c>
      <c r="J139" s="35">
        <v>7410762.5099999998</v>
      </c>
      <c r="K139" s="35">
        <v>3169317.37</v>
      </c>
    </row>
    <row r="140" spans="1:11">
      <c r="A140" s="31" t="s">
        <v>223</v>
      </c>
      <c r="B140" s="33" t="s">
        <v>224</v>
      </c>
      <c r="C140" s="35">
        <v>17473136</v>
      </c>
      <c r="D140" s="35">
        <v>11377465</v>
      </c>
      <c r="E140" s="35">
        <v>28850601</v>
      </c>
      <c r="F140" s="35">
        <v>13769428.02</v>
      </c>
      <c r="G140" s="35">
        <v>15081172.98</v>
      </c>
      <c r="H140" s="35">
        <v>13769428.02</v>
      </c>
      <c r="I140" s="35">
        <v>15081172.98</v>
      </c>
      <c r="J140" s="35">
        <v>10491744.48</v>
      </c>
      <c r="K140" s="35">
        <v>3277683.54</v>
      </c>
    </row>
    <row r="141" spans="1:11">
      <c r="A141" s="31" t="s">
        <v>225</v>
      </c>
      <c r="B141" s="33" t="s">
        <v>226</v>
      </c>
      <c r="C141" s="35">
        <v>1017615</v>
      </c>
      <c r="D141" s="35">
        <v>-311834</v>
      </c>
      <c r="E141" s="35">
        <v>705781</v>
      </c>
      <c r="F141" s="35">
        <v>435017</v>
      </c>
      <c r="G141" s="35">
        <v>270764</v>
      </c>
      <c r="H141" s="35">
        <v>435017</v>
      </c>
      <c r="I141" s="35">
        <v>270764</v>
      </c>
      <c r="J141" s="35">
        <v>58744</v>
      </c>
      <c r="K141" s="35">
        <v>376273</v>
      </c>
    </row>
    <row r="142" spans="1:11">
      <c r="A142" s="31" t="s">
        <v>227</v>
      </c>
      <c r="B142" s="33" t="s">
        <v>228</v>
      </c>
      <c r="C142" s="35">
        <v>63000</v>
      </c>
      <c r="D142" s="35">
        <v>114235</v>
      </c>
      <c r="E142" s="35">
        <v>177235</v>
      </c>
      <c r="F142" s="35">
        <v>160373</v>
      </c>
      <c r="G142" s="35">
        <v>16862</v>
      </c>
      <c r="H142" s="35">
        <v>160373</v>
      </c>
      <c r="I142" s="35">
        <v>16862</v>
      </c>
      <c r="J142" s="35">
        <v>269</v>
      </c>
      <c r="K142" s="35">
        <v>160104</v>
      </c>
    </row>
    <row r="143" spans="1:11">
      <c r="A143" s="31" t="s">
        <v>229</v>
      </c>
      <c r="B143" s="33" t="s">
        <v>230</v>
      </c>
      <c r="C143" s="35">
        <v>3371386</v>
      </c>
      <c r="D143" s="35">
        <v>3383382</v>
      </c>
      <c r="E143" s="35">
        <v>6754768</v>
      </c>
      <c r="F143" s="35">
        <v>3419749.15</v>
      </c>
      <c r="G143" s="35">
        <v>3335018.85</v>
      </c>
      <c r="H143" s="35">
        <v>3419749.15</v>
      </c>
      <c r="I143" s="35">
        <v>3335018.85</v>
      </c>
      <c r="J143" s="35">
        <v>524291.36</v>
      </c>
      <c r="K143" s="35">
        <v>2895457.79</v>
      </c>
    </row>
    <row r="144" spans="1:11">
      <c r="A144" s="31" t="s">
        <v>231</v>
      </c>
      <c r="B144" s="33" t="s">
        <v>232</v>
      </c>
      <c r="C144" s="35">
        <v>2078554</v>
      </c>
      <c r="D144" s="35">
        <v>556380</v>
      </c>
      <c r="E144" s="35">
        <v>2634934</v>
      </c>
      <c r="F144" s="35">
        <v>1702191</v>
      </c>
      <c r="G144" s="35">
        <v>932743</v>
      </c>
      <c r="H144" s="35">
        <v>1702191</v>
      </c>
      <c r="I144" s="35">
        <v>932743</v>
      </c>
      <c r="J144" s="35">
        <v>239441.3</v>
      </c>
      <c r="K144" s="35">
        <v>1462749.7</v>
      </c>
    </row>
    <row r="145" spans="1:11">
      <c r="A145" s="31" t="s">
        <v>233</v>
      </c>
      <c r="B145" s="33" t="s">
        <v>234</v>
      </c>
      <c r="C145" s="35">
        <v>1129026</v>
      </c>
      <c r="D145" s="35">
        <v>347889</v>
      </c>
      <c r="E145" s="35">
        <v>1476915</v>
      </c>
      <c r="F145" s="35">
        <v>1078332.7</v>
      </c>
      <c r="G145" s="35">
        <v>398582.3</v>
      </c>
      <c r="H145" s="35">
        <v>1078332.7</v>
      </c>
      <c r="I145" s="35">
        <v>398582.3</v>
      </c>
      <c r="J145" s="35">
        <v>59770</v>
      </c>
      <c r="K145" s="35">
        <v>1018562.7</v>
      </c>
    </row>
    <row r="146" spans="1:11">
      <c r="A146" s="31" t="s">
        <v>235</v>
      </c>
      <c r="B146" s="33" t="s">
        <v>236</v>
      </c>
      <c r="C146" s="35">
        <v>997276</v>
      </c>
      <c r="D146" s="35">
        <v>-154841</v>
      </c>
      <c r="E146" s="35">
        <v>842435</v>
      </c>
      <c r="F146" s="35">
        <v>431375.25</v>
      </c>
      <c r="G146" s="35">
        <v>411059.75</v>
      </c>
      <c r="H146" s="35">
        <v>431375.25</v>
      </c>
      <c r="I146" s="35">
        <v>411059.75</v>
      </c>
      <c r="J146" s="35">
        <v>22009.21</v>
      </c>
      <c r="K146" s="35">
        <v>409366.04</v>
      </c>
    </row>
    <row r="147" spans="1:11">
      <c r="A147" s="30" t="s">
        <v>237</v>
      </c>
      <c r="B147" s="31" t="s">
        <v>238</v>
      </c>
      <c r="C147" s="32">
        <f t="shared" ref="C147:K147" si="31">C148+C149+C150+C151+C152+C153+C154+C155+C156</f>
        <v>21290987</v>
      </c>
      <c r="D147" s="32">
        <f t="shared" si="31"/>
        <v>-3882143</v>
      </c>
      <c r="E147" s="32">
        <f t="shared" si="31"/>
        <v>17408844</v>
      </c>
      <c r="F147" s="32">
        <f t="shared" si="31"/>
        <v>11582240.329999998</v>
      </c>
      <c r="G147" s="32">
        <f t="shared" si="31"/>
        <v>5826603.6699999999</v>
      </c>
      <c r="H147" s="32">
        <f t="shared" si="31"/>
        <v>11582240.329999998</v>
      </c>
      <c r="I147" s="32">
        <f t="shared" si="31"/>
        <v>5826603.6699999999</v>
      </c>
      <c r="J147" s="32">
        <f t="shared" si="31"/>
        <v>6562287.6500000004</v>
      </c>
      <c r="K147" s="32">
        <f t="shared" si="31"/>
        <v>5019952.68</v>
      </c>
    </row>
    <row r="148" spans="1:11">
      <c r="A148" s="31" t="s">
        <v>239</v>
      </c>
      <c r="B148" s="33" t="s">
        <v>240</v>
      </c>
      <c r="C148" s="35">
        <v>2079665</v>
      </c>
      <c r="D148" s="35">
        <v>398411</v>
      </c>
      <c r="E148" s="35">
        <v>2478076</v>
      </c>
      <c r="F148" s="35">
        <v>1411423.68</v>
      </c>
      <c r="G148" s="35">
        <v>1066652.32</v>
      </c>
      <c r="H148" s="35">
        <v>1411423.68</v>
      </c>
      <c r="I148" s="35">
        <v>1066652.32</v>
      </c>
      <c r="J148" s="35">
        <v>662004.43999999994</v>
      </c>
      <c r="K148" s="35">
        <v>749419.24</v>
      </c>
    </row>
    <row r="149" spans="1:11">
      <c r="A149" s="31" t="s">
        <v>241</v>
      </c>
      <c r="B149" s="33" t="s">
        <v>242</v>
      </c>
      <c r="C149" s="35">
        <v>441625</v>
      </c>
      <c r="D149" s="35">
        <v>-356529</v>
      </c>
      <c r="E149" s="35">
        <v>85096</v>
      </c>
      <c r="F149" s="35">
        <v>85096</v>
      </c>
      <c r="G149" s="35">
        <v>0</v>
      </c>
      <c r="H149" s="35">
        <v>85096</v>
      </c>
      <c r="I149" s="35">
        <v>0</v>
      </c>
      <c r="J149" s="35">
        <v>0</v>
      </c>
      <c r="K149" s="35">
        <v>85096</v>
      </c>
    </row>
    <row r="150" spans="1:11">
      <c r="A150" s="31" t="s">
        <v>243</v>
      </c>
      <c r="B150" s="33" t="s">
        <v>244</v>
      </c>
      <c r="C150" s="35">
        <v>44214</v>
      </c>
      <c r="D150" s="35">
        <v>-1585</v>
      </c>
      <c r="E150" s="35">
        <v>42629</v>
      </c>
      <c r="F150" s="35">
        <v>40527</v>
      </c>
      <c r="G150" s="35">
        <v>2102</v>
      </c>
      <c r="H150" s="35">
        <v>40527</v>
      </c>
      <c r="I150" s="35">
        <v>2102</v>
      </c>
      <c r="J150" s="35">
        <v>35429</v>
      </c>
      <c r="K150" s="35">
        <v>5098</v>
      </c>
    </row>
    <row r="151" spans="1:11">
      <c r="A151" s="31" t="s">
        <v>245</v>
      </c>
      <c r="B151" s="33" t="s">
        <v>246</v>
      </c>
      <c r="C151" s="35">
        <v>3096740</v>
      </c>
      <c r="D151" s="35">
        <v>-419444</v>
      </c>
      <c r="E151" s="35">
        <v>2677296</v>
      </c>
      <c r="F151" s="35">
        <v>1979467.66</v>
      </c>
      <c r="G151" s="35">
        <v>697828.34</v>
      </c>
      <c r="H151" s="35">
        <v>1979467.66</v>
      </c>
      <c r="I151" s="35">
        <v>697828.34</v>
      </c>
      <c r="J151" s="35">
        <v>1806471.4</v>
      </c>
      <c r="K151" s="35">
        <v>172996.26</v>
      </c>
    </row>
    <row r="152" spans="1:11">
      <c r="A152" s="31" t="s">
        <v>247</v>
      </c>
      <c r="B152" s="33" t="s">
        <v>248</v>
      </c>
      <c r="C152" s="35">
        <v>4057978</v>
      </c>
      <c r="D152" s="35">
        <v>-160228</v>
      </c>
      <c r="E152" s="35">
        <v>3897750</v>
      </c>
      <c r="F152" s="35">
        <v>2741419.27</v>
      </c>
      <c r="G152" s="35">
        <v>1156330.73</v>
      </c>
      <c r="H152" s="35">
        <v>2741419.27</v>
      </c>
      <c r="I152" s="35">
        <v>1156330.73</v>
      </c>
      <c r="J152" s="35">
        <v>1487261.78</v>
      </c>
      <c r="K152" s="35">
        <v>1254157.49</v>
      </c>
    </row>
    <row r="153" spans="1:11">
      <c r="A153" s="31" t="s">
        <v>249</v>
      </c>
      <c r="B153" s="33" t="s">
        <v>250</v>
      </c>
      <c r="C153" s="35">
        <v>4231254</v>
      </c>
      <c r="D153" s="35">
        <v>-4136804</v>
      </c>
      <c r="E153" s="35">
        <v>94450</v>
      </c>
      <c r="F153" s="35">
        <v>39774</v>
      </c>
      <c r="G153" s="35">
        <v>54676</v>
      </c>
      <c r="H153" s="35">
        <v>39774</v>
      </c>
      <c r="I153" s="35">
        <v>54676</v>
      </c>
      <c r="J153" s="35">
        <v>0</v>
      </c>
      <c r="K153" s="35">
        <v>39774</v>
      </c>
    </row>
    <row r="154" spans="1:11">
      <c r="A154" s="31" t="s">
        <v>251</v>
      </c>
      <c r="B154" s="33" t="s">
        <v>252</v>
      </c>
      <c r="C154" s="35">
        <v>3147472</v>
      </c>
      <c r="D154" s="35">
        <v>-473232</v>
      </c>
      <c r="E154" s="35">
        <v>2674240</v>
      </c>
      <c r="F154" s="35">
        <v>1672803.46</v>
      </c>
      <c r="G154" s="35">
        <v>1001436.54</v>
      </c>
      <c r="H154" s="35">
        <v>1672803.46</v>
      </c>
      <c r="I154" s="35">
        <v>1001436.54</v>
      </c>
      <c r="J154" s="35">
        <v>302915.27</v>
      </c>
      <c r="K154" s="35">
        <v>1369888.19</v>
      </c>
    </row>
    <row r="155" spans="1:11">
      <c r="A155" s="31" t="s">
        <v>253</v>
      </c>
      <c r="B155" s="33" t="s">
        <v>254</v>
      </c>
      <c r="C155" s="35">
        <v>4191039</v>
      </c>
      <c r="D155" s="35">
        <v>1242990</v>
      </c>
      <c r="E155" s="35">
        <v>5434029</v>
      </c>
      <c r="F155" s="35">
        <v>3609829.26</v>
      </c>
      <c r="G155" s="35">
        <v>1824199.74</v>
      </c>
      <c r="H155" s="35">
        <v>3609829.26</v>
      </c>
      <c r="I155" s="35">
        <v>1824199.74</v>
      </c>
      <c r="J155" s="35">
        <v>2266305.7599999998</v>
      </c>
      <c r="K155" s="35">
        <v>1343523.5</v>
      </c>
    </row>
    <row r="156" spans="1:11">
      <c r="A156" s="31" t="s">
        <v>255</v>
      </c>
      <c r="B156" s="33" t="s">
        <v>256</v>
      </c>
      <c r="C156" s="32">
        <f t="shared" ref="C156:K156" si="32">C157</f>
        <v>1000</v>
      </c>
      <c r="D156" s="32">
        <f t="shared" si="32"/>
        <v>24278</v>
      </c>
      <c r="E156" s="32">
        <f t="shared" si="32"/>
        <v>25278</v>
      </c>
      <c r="F156" s="32">
        <f t="shared" si="32"/>
        <v>1900</v>
      </c>
      <c r="G156" s="32">
        <f t="shared" si="32"/>
        <v>23378</v>
      </c>
      <c r="H156" s="32">
        <f t="shared" si="32"/>
        <v>1900</v>
      </c>
      <c r="I156" s="32">
        <f t="shared" si="32"/>
        <v>23378</v>
      </c>
      <c r="J156" s="32">
        <f t="shared" si="32"/>
        <v>1900</v>
      </c>
      <c r="K156" s="32">
        <f t="shared" si="32"/>
        <v>0</v>
      </c>
    </row>
    <row r="157" spans="1:11">
      <c r="A157" s="31" t="s">
        <v>257</v>
      </c>
      <c r="B157" s="34" t="s">
        <v>256</v>
      </c>
      <c r="C157" s="35">
        <v>1000</v>
      </c>
      <c r="D157" s="35">
        <v>24278</v>
      </c>
      <c r="E157" s="35">
        <v>25278</v>
      </c>
      <c r="F157" s="35">
        <v>1900</v>
      </c>
      <c r="G157" s="35">
        <v>23378</v>
      </c>
      <c r="H157" s="35">
        <v>1900</v>
      </c>
      <c r="I157" s="35">
        <v>23378</v>
      </c>
      <c r="J157" s="35">
        <v>1900</v>
      </c>
      <c r="K157" s="35">
        <v>0</v>
      </c>
    </row>
    <row r="158" spans="1:11">
      <c r="A158" s="37">
        <v>4</v>
      </c>
      <c r="B158" s="28" t="s">
        <v>258</v>
      </c>
      <c r="C158" s="29">
        <f t="shared" ref="C158:K158" si="33">C159+C161+C168+C192+C199</f>
        <v>453760418</v>
      </c>
      <c r="D158" s="29">
        <f t="shared" si="33"/>
        <v>181159411.21000001</v>
      </c>
      <c r="E158" s="29">
        <f t="shared" si="33"/>
        <v>634919829.21000004</v>
      </c>
      <c r="F158" s="29">
        <f t="shared" si="33"/>
        <v>271365505.86000001</v>
      </c>
      <c r="G158" s="29">
        <f t="shared" si="33"/>
        <v>363554323.35000002</v>
      </c>
      <c r="H158" s="29">
        <f t="shared" si="33"/>
        <v>271365505.86000001</v>
      </c>
      <c r="I158" s="29">
        <f t="shared" si="33"/>
        <v>363554323.35000002</v>
      </c>
      <c r="J158" s="29">
        <f t="shared" si="33"/>
        <v>187650294.79000002</v>
      </c>
      <c r="K158" s="29">
        <f t="shared" si="33"/>
        <v>83715211.069999993</v>
      </c>
    </row>
    <row r="159" spans="1:11">
      <c r="A159" s="30" t="s">
        <v>259</v>
      </c>
      <c r="B159" s="31" t="s">
        <v>260</v>
      </c>
      <c r="C159" s="32">
        <f>C160</f>
        <v>500000</v>
      </c>
      <c r="D159" s="32">
        <f t="shared" ref="D159:K159" si="34">D160</f>
        <v>2021407</v>
      </c>
      <c r="E159" s="32">
        <f t="shared" si="34"/>
        <v>2521407</v>
      </c>
      <c r="F159" s="32">
        <f t="shared" si="34"/>
        <v>2207946.3199999998</v>
      </c>
      <c r="G159" s="32">
        <f t="shared" si="34"/>
        <v>313460.68</v>
      </c>
      <c r="H159" s="32">
        <f t="shared" si="34"/>
        <v>2207946.3199999998</v>
      </c>
      <c r="I159" s="32">
        <f t="shared" si="34"/>
        <v>313460.68</v>
      </c>
      <c r="J159" s="32">
        <f t="shared" si="34"/>
        <v>100000</v>
      </c>
      <c r="K159" s="32">
        <f t="shared" si="34"/>
        <v>2107946.3199999998</v>
      </c>
    </row>
    <row r="160" spans="1:11">
      <c r="A160" s="31" t="s">
        <v>261</v>
      </c>
      <c r="B160" s="33" t="s">
        <v>262</v>
      </c>
      <c r="C160" s="35">
        <v>500000</v>
      </c>
      <c r="D160" s="35">
        <v>2021407</v>
      </c>
      <c r="E160" s="35">
        <v>2521407</v>
      </c>
      <c r="F160" s="35">
        <v>2207946.3199999998</v>
      </c>
      <c r="G160" s="35">
        <v>313460.68</v>
      </c>
      <c r="H160" s="35">
        <v>2207946.3199999998</v>
      </c>
      <c r="I160" s="35">
        <v>313460.68</v>
      </c>
      <c r="J160" s="35">
        <v>100000</v>
      </c>
      <c r="K160" s="35">
        <v>2107946.3199999998</v>
      </c>
    </row>
    <row r="161" spans="1:11">
      <c r="A161" s="30" t="s">
        <v>263</v>
      </c>
      <c r="B161" s="31" t="s">
        <v>264</v>
      </c>
      <c r="C161" s="32">
        <f>C162+C165</f>
        <v>336765819</v>
      </c>
      <c r="D161" s="32">
        <f t="shared" ref="D161:K161" si="35">D162+D165</f>
        <v>183575999.21000001</v>
      </c>
      <c r="E161" s="32">
        <f t="shared" si="35"/>
        <v>520341818.21000004</v>
      </c>
      <c r="F161" s="32">
        <f t="shared" si="35"/>
        <v>255728193.88000003</v>
      </c>
      <c r="G161" s="32">
        <f t="shared" si="35"/>
        <v>264613624.33000001</v>
      </c>
      <c r="H161" s="32">
        <f t="shared" si="35"/>
        <v>255728193.88000003</v>
      </c>
      <c r="I161" s="32">
        <f t="shared" si="35"/>
        <v>264613624.33000001</v>
      </c>
      <c r="J161" s="32">
        <f t="shared" si="35"/>
        <v>181462935.79000002</v>
      </c>
      <c r="K161" s="32">
        <f t="shared" si="35"/>
        <v>74265258.089999989</v>
      </c>
    </row>
    <row r="162" spans="1:11">
      <c r="A162" s="31" t="s">
        <v>265</v>
      </c>
      <c r="B162" s="33" t="s">
        <v>266</v>
      </c>
      <c r="C162" s="32">
        <f>C163+C164</f>
        <v>58888928</v>
      </c>
      <c r="D162" s="32">
        <f t="shared" ref="D162:K162" si="36">D163+D164</f>
        <v>38811711</v>
      </c>
      <c r="E162" s="32">
        <f t="shared" si="36"/>
        <v>97700639</v>
      </c>
      <c r="F162" s="32">
        <f t="shared" si="36"/>
        <v>49333280.899999999</v>
      </c>
      <c r="G162" s="32">
        <f t="shared" si="36"/>
        <v>48367358.100000001</v>
      </c>
      <c r="H162" s="32">
        <f t="shared" si="36"/>
        <v>49333280.899999999</v>
      </c>
      <c r="I162" s="32">
        <f t="shared" si="36"/>
        <v>48367358.100000001</v>
      </c>
      <c r="J162" s="32">
        <f t="shared" si="36"/>
        <v>42362712.549999997</v>
      </c>
      <c r="K162" s="32">
        <f t="shared" si="36"/>
        <v>6970568.3499999996</v>
      </c>
    </row>
    <row r="163" spans="1:11">
      <c r="A163" s="31" t="s">
        <v>267</v>
      </c>
      <c r="B163" s="34" t="s">
        <v>268</v>
      </c>
      <c r="C163" s="35">
        <v>58888928</v>
      </c>
      <c r="D163" s="35">
        <v>38764031</v>
      </c>
      <c r="E163" s="35">
        <v>97652959</v>
      </c>
      <c r="F163" s="35">
        <v>49329649.759999998</v>
      </c>
      <c r="G163" s="35">
        <v>48323309.240000002</v>
      </c>
      <c r="H163" s="35">
        <v>49329649.759999998</v>
      </c>
      <c r="I163" s="35">
        <v>48323309.240000002</v>
      </c>
      <c r="J163" s="35">
        <v>42362712.549999997</v>
      </c>
      <c r="K163" s="35">
        <v>6966937.21</v>
      </c>
    </row>
    <row r="164" spans="1:11">
      <c r="A164" s="31" t="s">
        <v>269</v>
      </c>
      <c r="B164" s="34" t="s">
        <v>270</v>
      </c>
      <c r="C164" s="35">
        <v>0</v>
      </c>
      <c r="D164" s="35">
        <v>47680</v>
      </c>
      <c r="E164" s="35">
        <v>47680</v>
      </c>
      <c r="F164" s="35">
        <v>3631.14</v>
      </c>
      <c r="G164" s="35">
        <v>44048.86</v>
      </c>
      <c r="H164" s="35">
        <v>3631.14</v>
      </c>
      <c r="I164" s="35">
        <v>44048.86</v>
      </c>
      <c r="J164" s="35">
        <v>0</v>
      </c>
      <c r="K164" s="35">
        <v>3631.14</v>
      </c>
    </row>
    <row r="165" spans="1:11">
      <c r="A165" s="31" t="s">
        <v>271</v>
      </c>
      <c r="B165" s="33" t="s">
        <v>272</v>
      </c>
      <c r="C165" s="32">
        <f t="shared" ref="C165:K165" si="37">C166+C167</f>
        <v>277876891</v>
      </c>
      <c r="D165" s="32">
        <f t="shared" si="37"/>
        <v>144764288.21000001</v>
      </c>
      <c r="E165" s="32">
        <f t="shared" si="37"/>
        <v>422641179.21000004</v>
      </c>
      <c r="F165" s="32">
        <f t="shared" si="37"/>
        <v>206394912.98000002</v>
      </c>
      <c r="G165" s="32">
        <f t="shared" si="37"/>
        <v>216246266.23000002</v>
      </c>
      <c r="H165" s="32">
        <f t="shared" si="37"/>
        <v>206394912.98000002</v>
      </c>
      <c r="I165" s="32">
        <f t="shared" si="37"/>
        <v>216246266.23000002</v>
      </c>
      <c r="J165" s="32">
        <f t="shared" si="37"/>
        <v>139100223.24000001</v>
      </c>
      <c r="K165" s="32">
        <f t="shared" si="37"/>
        <v>67294689.739999995</v>
      </c>
    </row>
    <row r="166" spans="1:11">
      <c r="A166" s="31" t="s">
        <v>273</v>
      </c>
      <c r="B166" s="34" t="s">
        <v>274</v>
      </c>
      <c r="C166" s="35">
        <v>276216817</v>
      </c>
      <c r="D166" s="35">
        <v>142678312.59999999</v>
      </c>
      <c r="E166" s="35">
        <v>418895129.60000002</v>
      </c>
      <c r="F166" s="35">
        <v>204652664.02000001</v>
      </c>
      <c r="G166" s="35">
        <v>214242465.58000001</v>
      </c>
      <c r="H166" s="35">
        <v>204652664.02000001</v>
      </c>
      <c r="I166" s="35">
        <v>214242465.58000001</v>
      </c>
      <c r="J166" s="35">
        <v>137397879.56</v>
      </c>
      <c r="K166" s="35">
        <v>67254784.459999993</v>
      </c>
    </row>
    <row r="167" spans="1:11">
      <c r="A167" s="31" t="s">
        <v>275</v>
      </c>
      <c r="B167" s="34" t="s">
        <v>270</v>
      </c>
      <c r="C167" s="35">
        <v>1660074</v>
      </c>
      <c r="D167" s="35">
        <v>2085975.61</v>
      </c>
      <c r="E167" s="35">
        <v>3746049.61</v>
      </c>
      <c r="F167" s="35">
        <v>1742248.96</v>
      </c>
      <c r="G167" s="35">
        <v>2003800.65</v>
      </c>
      <c r="H167" s="35">
        <v>1742248.96</v>
      </c>
      <c r="I167" s="35">
        <v>2003800.65</v>
      </c>
      <c r="J167" s="35">
        <v>1702343.6799999999</v>
      </c>
      <c r="K167" s="35">
        <v>39905.279999999999</v>
      </c>
    </row>
    <row r="168" spans="1:11">
      <c r="A168" s="30" t="s">
        <v>276</v>
      </c>
      <c r="B168" s="31" t="s">
        <v>277</v>
      </c>
      <c r="C168" s="32">
        <f t="shared" ref="C168:K168" si="38">C169+C172+C173+C178+C179+C180+C191</f>
        <v>111791927</v>
      </c>
      <c r="D168" s="32">
        <f t="shared" si="38"/>
        <v>-5253294</v>
      </c>
      <c r="E168" s="32">
        <f t="shared" si="38"/>
        <v>106538633</v>
      </c>
      <c r="F168" s="32">
        <f t="shared" si="38"/>
        <v>12455581.510000002</v>
      </c>
      <c r="G168" s="32">
        <f t="shared" si="38"/>
        <v>94083051.49000001</v>
      </c>
      <c r="H168" s="32">
        <f t="shared" si="38"/>
        <v>12455581.510000002</v>
      </c>
      <c r="I168" s="32">
        <f t="shared" si="38"/>
        <v>94083051.49000001</v>
      </c>
      <c r="J168" s="32">
        <f t="shared" si="38"/>
        <v>5585819</v>
      </c>
      <c r="K168" s="32">
        <f t="shared" si="38"/>
        <v>6869762.5099999998</v>
      </c>
    </row>
    <row r="169" spans="1:11">
      <c r="A169" s="31" t="s">
        <v>278</v>
      </c>
      <c r="B169" s="33" t="s">
        <v>279</v>
      </c>
      <c r="C169" s="32">
        <f t="shared" ref="C169:K169" si="39">C170+C171</f>
        <v>2417901</v>
      </c>
      <c r="D169" s="32">
        <f t="shared" si="39"/>
        <v>83404</v>
      </c>
      <c r="E169" s="32">
        <f t="shared" si="39"/>
        <v>2501305</v>
      </c>
      <c r="F169" s="32">
        <f t="shared" si="39"/>
        <v>860662</v>
      </c>
      <c r="G169" s="32">
        <f t="shared" si="39"/>
        <v>1640643</v>
      </c>
      <c r="H169" s="32">
        <f t="shared" si="39"/>
        <v>860662</v>
      </c>
      <c r="I169" s="32">
        <f t="shared" si="39"/>
        <v>1640643</v>
      </c>
      <c r="J169" s="32">
        <f t="shared" si="39"/>
        <v>370444</v>
      </c>
      <c r="K169" s="32">
        <f t="shared" si="39"/>
        <v>490218</v>
      </c>
    </row>
    <row r="170" spans="1:11">
      <c r="A170" s="31" t="s">
        <v>280</v>
      </c>
      <c r="B170" s="33" t="s">
        <v>279</v>
      </c>
      <c r="C170" s="35">
        <v>456787</v>
      </c>
      <c r="D170" s="35">
        <v>425999</v>
      </c>
      <c r="E170" s="35">
        <v>882786</v>
      </c>
      <c r="F170" s="35">
        <v>234561</v>
      </c>
      <c r="G170" s="35">
        <v>648225</v>
      </c>
      <c r="H170" s="35">
        <v>234561</v>
      </c>
      <c r="I170" s="35">
        <v>648225</v>
      </c>
      <c r="J170" s="35">
        <v>39943</v>
      </c>
      <c r="K170" s="35">
        <v>194618</v>
      </c>
    </row>
    <row r="171" spans="1:11">
      <c r="A171" s="31" t="s">
        <v>281</v>
      </c>
      <c r="B171" s="33" t="s">
        <v>282</v>
      </c>
      <c r="C171" s="35">
        <v>1961114</v>
      </c>
      <c r="D171" s="35">
        <v>-342595</v>
      </c>
      <c r="E171" s="35">
        <v>1618519</v>
      </c>
      <c r="F171" s="35">
        <v>626101</v>
      </c>
      <c r="G171" s="35">
        <v>992418</v>
      </c>
      <c r="H171" s="35">
        <v>626101</v>
      </c>
      <c r="I171" s="35">
        <v>992418</v>
      </c>
      <c r="J171" s="35">
        <v>330501</v>
      </c>
      <c r="K171" s="35">
        <v>295600</v>
      </c>
    </row>
    <row r="172" spans="1:11">
      <c r="A172" s="31" t="s">
        <v>283</v>
      </c>
      <c r="B172" s="33" t="s">
        <v>284</v>
      </c>
      <c r="C172" s="35">
        <v>266121</v>
      </c>
      <c r="D172" s="35">
        <v>233469</v>
      </c>
      <c r="E172" s="35">
        <v>499590</v>
      </c>
      <c r="F172" s="35">
        <v>165204.29999999999</v>
      </c>
      <c r="G172" s="35">
        <v>334385.7</v>
      </c>
      <c r="H172" s="35">
        <v>165204.29999999999</v>
      </c>
      <c r="I172" s="35">
        <v>334385.7</v>
      </c>
      <c r="J172" s="35">
        <v>29175</v>
      </c>
      <c r="K172" s="35">
        <v>136029.29999999999</v>
      </c>
    </row>
    <row r="173" spans="1:11">
      <c r="A173" s="31" t="s">
        <v>285</v>
      </c>
      <c r="B173" s="33" t="s">
        <v>286</v>
      </c>
      <c r="C173" s="32">
        <f t="shared" ref="C173:K173" si="40">C174+C175+C176+C177</f>
        <v>81730104</v>
      </c>
      <c r="D173" s="32">
        <f t="shared" si="40"/>
        <v>-143656</v>
      </c>
      <c r="E173" s="32">
        <f t="shared" si="40"/>
        <v>81586448</v>
      </c>
      <c r="F173" s="32">
        <f t="shared" si="40"/>
        <v>257520</v>
      </c>
      <c r="G173" s="32">
        <f t="shared" si="40"/>
        <v>81328928</v>
      </c>
      <c r="H173" s="32">
        <f t="shared" si="40"/>
        <v>257520</v>
      </c>
      <c r="I173" s="32">
        <f t="shared" si="40"/>
        <v>81328928</v>
      </c>
      <c r="J173" s="32">
        <f t="shared" si="40"/>
        <v>0</v>
      </c>
      <c r="K173" s="32">
        <f t="shared" si="40"/>
        <v>257520</v>
      </c>
    </row>
    <row r="174" spans="1:11" s="43" customFormat="1" ht="15">
      <c r="A174" s="31" t="s">
        <v>287</v>
      </c>
      <c r="B174" s="34" t="s">
        <v>288</v>
      </c>
      <c r="C174" s="35">
        <v>440852</v>
      </c>
      <c r="D174" s="35">
        <v>-440852</v>
      </c>
      <c r="E174" s="35">
        <v>0</v>
      </c>
      <c r="F174" s="35">
        <v>0</v>
      </c>
      <c r="G174" s="35">
        <v>0</v>
      </c>
      <c r="H174" s="35">
        <v>0</v>
      </c>
      <c r="I174" s="35">
        <v>0</v>
      </c>
      <c r="J174" s="35">
        <v>0</v>
      </c>
      <c r="K174" s="35">
        <v>0</v>
      </c>
    </row>
    <row r="175" spans="1:11" s="43" customFormat="1" ht="15">
      <c r="A175" s="31" t="s">
        <v>289</v>
      </c>
      <c r="B175" s="34" t="s">
        <v>290</v>
      </c>
      <c r="C175" s="35">
        <v>270000</v>
      </c>
      <c r="D175" s="35">
        <v>0</v>
      </c>
      <c r="E175" s="35">
        <v>270000</v>
      </c>
      <c r="F175" s="35">
        <v>0</v>
      </c>
      <c r="G175" s="35">
        <v>270000</v>
      </c>
      <c r="H175" s="35">
        <v>0</v>
      </c>
      <c r="I175" s="35">
        <v>270000</v>
      </c>
      <c r="J175" s="35">
        <v>0</v>
      </c>
      <c r="K175" s="35">
        <v>0</v>
      </c>
    </row>
    <row r="176" spans="1:11">
      <c r="A176" s="31" t="s">
        <v>291</v>
      </c>
      <c r="B176" s="34" t="s">
        <v>292</v>
      </c>
      <c r="C176" s="35">
        <v>81019252</v>
      </c>
      <c r="D176" s="35">
        <v>39676</v>
      </c>
      <c r="E176" s="35">
        <v>81058928</v>
      </c>
      <c r="F176" s="35">
        <v>0</v>
      </c>
      <c r="G176" s="35">
        <v>81058928</v>
      </c>
      <c r="H176" s="35">
        <v>0</v>
      </c>
      <c r="I176" s="35">
        <v>81058928</v>
      </c>
      <c r="J176" s="35">
        <v>0</v>
      </c>
      <c r="K176" s="35">
        <v>0</v>
      </c>
    </row>
    <row r="177" spans="1:11">
      <c r="A177" s="31" t="s">
        <v>293</v>
      </c>
      <c r="B177" s="34" t="s">
        <v>294</v>
      </c>
      <c r="C177" s="35">
        <v>0</v>
      </c>
      <c r="D177" s="35">
        <v>257520</v>
      </c>
      <c r="E177" s="35">
        <v>257520</v>
      </c>
      <c r="F177" s="35">
        <v>257520</v>
      </c>
      <c r="G177" s="35">
        <v>0</v>
      </c>
      <c r="H177" s="35">
        <v>257520</v>
      </c>
      <c r="I177" s="35">
        <v>0</v>
      </c>
      <c r="J177" s="35">
        <v>0</v>
      </c>
      <c r="K177" s="35">
        <v>257520</v>
      </c>
    </row>
    <row r="178" spans="1:11">
      <c r="A178" s="31" t="s">
        <v>295</v>
      </c>
      <c r="B178" s="33" t="s">
        <v>296</v>
      </c>
      <c r="C178" s="35">
        <v>484800</v>
      </c>
      <c r="D178" s="35">
        <v>385675</v>
      </c>
      <c r="E178" s="35">
        <v>870475</v>
      </c>
      <c r="F178" s="35">
        <v>285236</v>
      </c>
      <c r="G178" s="35">
        <v>585239</v>
      </c>
      <c r="H178" s="35">
        <v>285236</v>
      </c>
      <c r="I178" s="35">
        <v>585239</v>
      </c>
      <c r="J178" s="35">
        <v>62086</v>
      </c>
      <c r="K178" s="35">
        <v>223150</v>
      </c>
    </row>
    <row r="179" spans="1:11">
      <c r="A179" s="31" t="s">
        <v>297</v>
      </c>
      <c r="B179" s="33" t="s">
        <v>298</v>
      </c>
      <c r="C179" s="35">
        <v>9763757</v>
      </c>
      <c r="D179" s="35">
        <v>488409</v>
      </c>
      <c r="E179" s="35">
        <v>10252166</v>
      </c>
      <c r="F179" s="35">
        <v>9462875.9600000009</v>
      </c>
      <c r="G179" s="35">
        <v>789290.04</v>
      </c>
      <c r="H179" s="35">
        <v>9462875.9600000009</v>
      </c>
      <c r="I179" s="35">
        <v>789290.04</v>
      </c>
      <c r="J179" s="35">
        <v>5001234</v>
      </c>
      <c r="K179" s="35">
        <v>4461641.96</v>
      </c>
    </row>
    <row r="180" spans="1:11">
      <c r="A180" s="38" t="s">
        <v>299</v>
      </c>
      <c r="B180" s="44" t="s">
        <v>300</v>
      </c>
      <c r="C180" s="40">
        <v>95500</v>
      </c>
      <c r="D180" s="40">
        <v>275470</v>
      </c>
      <c r="E180" s="40">
        <v>370970</v>
      </c>
      <c r="F180" s="40">
        <v>134164</v>
      </c>
      <c r="G180" s="40">
        <v>236806</v>
      </c>
      <c r="H180" s="40">
        <v>134164</v>
      </c>
      <c r="I180" s="40">
        <v>236806</v>
      </c>
      <c r="J180" s="40">
        <v>5100</v>
      </c>
      <c r="K180" s="40">
        <v>129064</v>
      </c>
    </row>
    <row r="181" spans="1:11" ht="15" customHeight="1">
      <c r="A181" s="13"/>
      <c r="B181" s="13"/>
      <c r="C181" s="13"/>
      <c r="D181" s="13"/>
      <c r="E181" s="13"/>
      <c r="G181" s="14"/>
      <c r="H181" s="14"/>
    </row>
    <row r="182" spans="1:11" ht="15" customHeight="1">
      <c r="A182" s="13"/>
      <c r="B182" s="13"/>
      <c r="C182" s="13"/>
      <c r="D182" s="13"/>
      <c r="E182" s="13"/>
      <c r="G182" s="14"/>
      <c r="H182" s="14"/>
    </row>
    <row r="183" spans="1:11" ht="15" customHeight="1">
      <c r="A183" s="15" t="s">
        <v>2</v>
      </c>
      <c r="B183" s="15"/>
      <c r="C183" s="15"/>
      <c r="D183" s="15"/>
      <c r="E183" s="15"/>
      <c r="F183" s="15"/>
      <c r="G183" s="15"/>
      <c r="H183" s="15"/>
      <c r="I183" s="14"/>
      <c r="J183" s="14"/>
      <c r="K183" s="14"/>
    </row>
    <row r="184" spans="1:11" ht="15" customHeight="1">
      <c r="A184" s="16" t="s">
        <v>3</v>
      </c>
      <c r="B184" s="16"/>
      <c r="C184" s="16"/>
      <c r="D184" s="16"/>
      <c r="E184" s="16"/>
      <c r="F184" s="16"/>
      <c r="G184" s="16"/>
      <c r="H184" s="16"/>
      <c r="I184" s="17"/>
      <c r="J184" s="17"/>
      <c r="K184" s="17"/>
    </row>
    <row r="185" spans="1:11" ht="15" customHeight="1">
      <c r="A185" s="18" t="s">
        <v>4</v>
      </c>
      <c r="B185" s="18"/>
      <c r="C185" s="18"/>
      <c r="D185" s="18"/>
      <c r="E185" s="18"/>
      <c r="F185" s="18"/>
      <c r="G185" s="18"/>
      <c r="H185" s="18"/>
      <c r="I185" s="19"/>
      <c r="J185" s="19"/>
      <c r="K185" s="19"/>
    </row>
    <row r="186" spans="1:11" ht="10.5" customHeight="1">
      <c r="A186" s="20" t="s">
        <v>301</v>
      </c>
      <c r="B186" s="20"/>
      <c r="C186" s="20"/>
      <c r="D186" s="20"/>
      <c r="E186" s="20"/>
      <c r="F186" s="20"/>
      <c r="G186" s="20"/>
      <c r="H186" s="20"/>
      <c r="I186" s="14"/>
      <c r="J186" s="14"/>
      <c r="K186" s="14"/>
    </row>
    <row r="187" spans="1:11" ht="15" customHeight="1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</row>
    <row r="188" spans="1:11" ht="6.75" customHeight="1"/>
    <row r="189" spans="1:11" ht="33" customHeight="1">
      <c r="A189" s="22" t="s">
        <v>6</v>
      </c>
      <c r="B189" s="22" t="s">
        <v>7</v>
      </c>
      <c r="C189" s="22" t="s">
        <v>8</v>
      </c>
      <c r="D189" s="22" t="s">
        <v>9</v>
      </c>
      <c r="E189" s="22" t="s">
        <v>10</v>
      </c>
      <c r="F189" s="22" t="s">
        <v>11</v>
      </c>
      <c r="G189" s="23" t="s">
        <v>12</v>
      </c>
      <c r="H189" s="22" t="s">
        <v>13</v>
      </c>
      <c r="I189" s="23" t="s">
        <v>14</v>
      </c>
      <c r="J189" s="22" t="s">
        <v>15</v>
      </c>
      <c r="K189" s="23" t="s">
        <v>16</v>
      </c>
    </row>
    <row r="190" spans="1:11">
      <c r="A190" s="24"/>
      <c r="B190" s="24"/>
      <c r="C190" s="25">
        <v>1</v>
      </c>
      <c r="D190" s="25">
        <v>2</v>
      </c>
      <c r="E190" s="26" t="s">
        <v>17</v>
      </c>
      <c r="F190" s="25">
        <v>4</v>
      </c>
      <c r="G190" s="26" t="s">
        <v>18</v>
      </c>
      <c r="H190" s="25">
        <v>6</v>
      </c>
      <c r="I190" s="26" t="s">
        <v>19</v>
      </c>
      <c r="J190" s="25">
        <v>8</v>
      </c>
      <c r="K190" s="26" t="s">
        <v>20</v>
      </c>
    </row>
    <row r="191" spans="1:11" ht="15" customHeight="1">
      <c r="A191" s="45" t="s">
        <v>302</v>
      </c>
      <c r="B191" s="33" t="s">
        <v>303</v>
      </c>
      <c r="C191" s="35">
        <v>17033744</v>
      </c>
      <c r="D191" s="35">
        <v>-6576065</v>
      </c>
      <c r="E191" s="35">
        <v>10457679</v>
      </c>
      <c r="F191" s="35">
        <v>1289919.25</v>
      </c>
      <c r="G191" s="35">
        <v>9167759.75</v>
      </c>
      <c r="H191" s="35">
        <v>1289919.25</v>
      </c>
      <c r="I191" s="35">
        <v>9167759.75</v>
      </c>
      <c r="J191" s="35">
        <v>117780</v>
      </c>
      <c r="K191" s="35">
        <v>1172139.25</v>
      </c>
    </row>
    <row r="192" spans="1:11" ht="11.25" customHeight="1">
      <c r="A192" s="31" t="s">
        <v>304</v>
      </c>
      <c r="B192" s="31" t="s">
        <v>305</v>
      </c>
      <c r="C192" s="46">
        <f>+C193+C195+C197</f>
        <v>3810672</v>
      </c>
      <c r="D192" s="46">
        <f t="shared" ref="D192:K192" si="41">+D193+D195+D197</f>
        <v>1224282</v>
      </c>
      <c r="E192" s="46">
        <f t="shared" si="41"/>
        <v>5034954</v>
      </c>
      <c r="F192" s="46">
        <f t="shared" si="41"/>
        <v>636994.15</v>
      </c>
      <c r="G192" s="46">
        <f t="shared" si="41"/>
        <v>4397959.8499999996</v>
      </c>
      <c r="H192" s="46">
        <f t="shared" si="41"/>
        <v>636994.15</v>
      </c>
      <c r="I192" s="46">
        <f t="shared" si="41"/>
        <v>4397959.8499999996</v>
      </c>
      <c r="J192" s="46">
        <f t="shared" si="41"/>
        <v>489040</v>
      </c>
      <c r="K192" s="46">
        <f t="shared" si="41"/>
        <v>147954.15</v>
      </c>
    </row>
    <row r="193" spans="1:11">
      <c r="A193" s="31" t="s">
        <v>306</v>
      </c>
      <c r="B193" s="33" t="s">
        <v>307</v>
      </c>
      <c r="C193" s="32">
        <f t="shared" ref="C193:K193" si="42">C194</f>
        <v>0</v>
      </c>
      <c r="D193" s="32">
        <f t="shared" si="42"/>
        <v>247955</v>
      </c>
      <c r="E193" s="32">
        <f t="shared" si="42"/>
        <v>247955</v>
      </c>
      <c r="F193" s="32">
        <f t="shared" si="42"/>
        <v>197954.15</v>
      </c>
      <c r="G193" s="32">
        <f t="shared" si="42"/>
        <v>50000.85</v>
      </c>
      <c r="H193" s="32">
        <f t="shared" si="42"/>
        <v>197954.15</v>
      </c>
      <c r="I193" s="32">
        <f t="shared" si="42"/>
        <v>50000.85</v>
      </c>
      <c r="J193" s="32">
        <f t="shared" si="42"/>
        <v>50000</v>
      </c>
      <c r="K193" s="32">
        <f t="shared" si="42"/>
        <v>147954.15</v>
      </c>
    </row>
    <row r="194" spans="1:11">
      <c r="A194" s="31" t="s">
        <v>308</v>
      </c>
      <c r="B194" s="33" t="s">
        <v>309</v>
      </c>
      <c r="C194" s="35">
        <v>0</v>
      </c>
      <c r="D194" s="35">
        <v>247955</v>
      </c>
      <c r="E194" s="35">
        <v>247955</v>
      </c>
      <c r="F194" s="35">
        <v>197954.15</v>
      </c>
      <c r="G194" s="35">
        <v>50000.85</v>
      </c>
      <c r="H194" s="35">
        <v>197954.15</v>
      </c>
      <c r="I194" s="35">
        <v>50000.85</v>
      </c>
      <c r="J194" s="35">
        <v>50000</v>
      </c>
      <c r="K194" s="35">
        <v>147954.15</v>
      </c>
    </row>
    <row r="195" spans="1:11">
      <c r="A195" s="31" t="s">
        <v>310</v>
      </c>
      <c r="B195" s="33" t="s">
        <v>311</v>
      </c>
      <c r="C195" s="32">
        <f t="shared" ref="C195:K195" si="43">C196</f>
        <v>3810672</v>
      </c>
      <c r="D195" s="32">
        <f t="shared" si="43"/>
        <v>924683</v>
      </c>
      <c r="E195" s="32">
        <f t="shared" si="43"/>
        <v>4735355</v>
      </c>
      <c r="F195" s="32">
        <f t="shared" si="43"/>
        <v>439040</v>
      </c>
      <c r="G195" s="32">
        <f t="shared" si="43"/>
        <v>4296315</v>
      </c>
      <c r="H195" s="32">
        <f t="shared" si="43"/>
        <v>439040</v>
      </c>
      <c r="I195" s="32">
        <f t="shared" si="43"/>
        <v>4296315</v>
      </c>
      <c r="J195" s="32">
        <f t="shared" si="43"/>
        <v>439040</v>
      </c>
      <c r="K195" s="32">
        <f t="shared" si="43"/>
        <v>0</v>
      </c>
    </row>
    <row r="196" spans="1:11">
      <c r="A196" s="31" t="s">
        <v>312</v>
      </c>
      <c r="B196" s="33" t="s">
        <v>309</v>
      </c>
      <c r="C196" s="35">
        <v>3810672</v>
      </c>
      <c r="D196" s="35">
        <v>924683</v>
      </c>
      <c r="E196" s="35">
        <v>4735355</v>
      </c>
      <c r="F196" s="35">
        <v>439040</v>
      </c>
      <c r="G196" s="35">
        <v>4296315</v>
      </c>
      <c r="H196" s="35">
        <v>439040</v>
      </c>
      <c r="I196" s="35">
        <v>4296315</v>
      </c>
      <c r="J196" s="35">
        <v>439040</v>
      </c>
      <c r="K196" s="35">
        <v>0</v>
      </c>
    </row>
    <row r="197" spans="1:11">
      <c r="A197" s="31" t="s">
        <v>313</v>
      </c>
      <c r="B197" s="33" t="s">
        <v>314</v>
      </c>
      <c r="C197" s="32">
        <f t="shared" ref="C197:K197" si="44">C198</f>
        <v>0</v>
      </c>
      <c r="D197" s="32">
        <f t="shared" si="44"/>
        <v>51644</v>
      </c>
      <c r="E197" s="32">
        <f t="shared" si="44"/>
        <v>51644</v>
      </c>
      <c r="F197" s="32">
        <f t="shared" si="44"/>
        <v>0</v>
      </c>
      <c r="G197" s="32">
        <f t="shared" si="44"/>
        <v>51644</v>
      </c>
      <c r="H197" s="32">
        <f t="shared" si="44"/>
        <v>0</v>
      </c>
      <c r="I197" s="32">
        <f t="shared" si="44"/>
        <v>51644</v>
      </c>
      <c r="J197" s="32">
        <f t="shared" si="44"/>
        <v>0</v>
      </c>
      <c r="K197" s="32">
        <f t="shared" si="44"/>
        <v>0</v>
      </c>
    </row>
    <row r="198" spans="1:11">
      <c r="A198" s="31" t="s">
        <v>315</v>
      </c>
      <c r="B198" s="33" t="s">
        <v>316</v>
      </c>
      <c r="C198" s="35">
        <v>0</v>
      </c>
      <c r="D198" s="35">
        <v>51644</v>
      </c>
      <c r="E198" s="35">
        <v>51644</v>
      </c>
      <c r="F198" s="35">
        <v>0</v>
      </c>
      <c r="G198" s="35">
        <v>51644</v>
      </c>
      <c r="H198" s="35">
        <v>0</v>
      </c>
      <c r="I198" s="35">
        <v>51644</v>
      </c>
      <c r="J198" s="35">
        <v>0</v>
      </c>
      <c r="K198" s="35">
        <v>0</v>
      </c>
    </row>
    <row r="199" spans="1:11">
      <c r="A199" s="30" t="s">
        <v>317</v>
      </c>
      <c r="B199" s="31" t="s">
        <v>318</v>
      </c>
      <c r="C199" s="32">
        <f>C200</f>
        <v>892000</v>
      </c>
      <c r="D199" s="32">
        <f t="shared" ref="D199:K199" si="45">D200</f>
        <v>-408983</v>
      </c>
      <c r="E199" s="32">
        <f t="shared" si="45"/>
        <v>483017</v>
      </c>
      <c r="F199" s="32">
        <f t="shared" si="45"/>
        <v>336790</v>
      </c>
      <c r="G199" s="32">
        <f t="shared" si="45"/>
        <v>146227</v>
      </c>
      <c r="H199" s="32">
        <f t="shared" si="45"/>
        <v>336790</v>
      </c>
      <c r="I199" s="32">
        <f t="shared" si="45"/>
        <v>146227</v>
      </c>
      <c r="J199" s="32">
        <f t="shared" si="45"/>
        <v>12500</v>
      </c>
      <c r="K199" s="32">
        <f t="shared" si="45"/>
        <v>324290</v>
      </c>
    </row>
    <row r="200" spans="1:11">
      <c r="A200" s="31" t="s">
        <v>319</v>
      </c>
      <c r="B200" s="33" t="s">
        <v>320</v>
      </c>
      <c r="C200" s="35">
        <v>892000</v>
      </c>
      <c r="D200" s="35">
        <v>-408983</v>
      </c>
      <c r="E200" s="35">
        <v>483017</v>
      </c>
      <c r="F200" s="35">
        <v>336790</v>
      </c>
      <c r="G200" s="35">
        <v>146227</v>
      </c>
      <c r="H200" s="35">
        <v>336790</v>
      </c>
      <c r="I200" s="35">
        <v>146227</v>
      </c>
      <c r="J200" s="35">
        <v>12500</v>
      </c>
      <c r="K200" s="35">
        <v>324290</v>
      </c>
    </row>
    <row r="201" spans="1:11">
      <c r="A201" s="37">
        <v>6</v>
      </c>
      <c r="B201" s="28" t="s">
        <v>321</v>
      </c>
      <c r="C201" s="29">
        <f t="shared" ref="C201:K201" si="46">C202+C206+C213+C223</f>
        <v>346647796</v>
      </c>
      <c r="D201" s="29">
        <f t="shared" si="46"/>
        <v>-10484257</v>
      </c>
      <c r="E201" s="29">
        <f t="shared" si="46"/>
        <v>336163539</v>
      </c>
      <c r="F201" s="29">
        <f t="shared" si="46"/>
        <v>332464021.40999997</v>
      </c>
      <c r="G201" s="29">
        <f t="shared" si="46"/>
        <v>3699517.59</v>
      </c>
      <c r="H201" s="29">
        <f t="shared" si="46"/>
        <v>332464021.40999997</v>
      </c>
      <c r="I201" s="29">
        <f t="shared" si="46"/>
        <v>3699517.59</v>
      </c>
      <c r="J201" s="29">
        <f t="shared" si="46"/>
        <v>282212934.31</v>
      </c>
      <c r="K201" s="29">
        <f t="shared" si="46"/>
        <v>50251087.099999994</v>
      </c>
    </row>
    <row r="202" spans="1:11">
      <c r="A202" s="30" t="s">
        <v>322</v>
      </c>
      <c r="B202" s="31" t="s">
        <v>323</v>
      </c>
      <c r="C202" s="32">
        <f>+C203+C204+C205</f>
        <v>108696847</v>
      </c>
      <c r="D202" s="32">
        <f t="shared" ref="D202:K202" si="47">+D203+D204+D205</f>
        <v>-9621993</v>
      </c>
      <c r="E202" s="32">
        <f t="shared" si="47"/>
        <v>99074854</v>
      </c>
      <c r="F202" s="32">
        <f t="shared" si="47"/>
        <v>98819471.74000001</v>
      </c>
      <c r="G202" s="32">
        <f t="shared" si="47"/>
        <v>255382.26</v>
      </c>
      <c r="H202" s="32">
        <f t="shared" si="47"/>
        <v>98819471.74000001</v>
      </c>
      <c r="I202" s="32">
        <f t="shared" si="47"/>
        <v>255382.26</v>
      </c>
      <c r="J202" s="32">
        <f t="shared" si="47"/>
        <v>93694059.590000004</v>
      </c>
      <c r="K202" s="32">
        <f t="shared" si="47"/>
        <v>5125412.1500000004</v>
      </c>
    </row>
    <row r="203" spans="1:11">
      <c r="A203" s="31" t="s">
        <v>324</v>
      </c>
      <c r="B203" s="33" t="s">
        <v>325</v>
      </c>
      <c r="C203" s="35">
        <v>83138635</v>
      </c>
      <c r="D203" s="35">
        <v>-6913233</v>
      </c>
      <c r="E203" s="35">
        <v>76225402</v>
      </c>
      <c r="F203" s="35">
        <v>76043053.560000002</v>
      </c>
      <c r="G203" s="35">
        <v>182348.44</v>
      </c>
      <c r="H203" s="35">
        <v>76043053.560000002</v>
      </c>
      <c r="I203" s="35">
        <v>182348.44</v>
      </c>
      <c r="J203" s="35">
        <v>76043053.560000002</v>
      </c>
      <c r="K203" s="35">
        <v>0</v>
      </c>
    </row>
    <row r="204" spans="1:11">
      <c r="A204" s="31" t="s">
        <v>326</v>
      </c>
      <c r="B204" s="33" t="s">
        <v>327</v>
      </c>
      <c r="C204" s="35">
        <v>25548212</v>
      </c>
      <c r="D204" s="35">
        <v>-2700000</v>
      </c>
      <c r="E204" s="35">
        <v>22848212</v>
      </c>
      <c r="F204" s="35">
        <v>22775938.18</v>
      </c>
      <c r="G204" s="35">
        <v>72273.820000000007</v>
      </c>
      <c r="H204" s="35">
        <v>22775938.18</v>
      </c>
      <c r="I204" s="35">
        <v>72273.820000000007</v>
      </c>
      <c r="J204" s="35">
        <v>17650526.030000001</v>
      </c>
      <c r="K204" s="35">
        <v>5125412.1500000004</v>
      </c>
    </row>
    <row r="205" spans="1:11">
      <c r="A205" s="31" t="s">
        <v>328</v>
      </c>
      <c r="B205" s="33" t="s">
        <v>329</v>
      </c>
      <c r="C205" s="35">
        <v>10000</v>
      </c>
      <c r="D205" s="35">
        <v>-8760</v>
      </c>
      <c r="E205" s="35">
        <v>1240</v>
      </c>
      <c r="F205" s="35">
        <v>480</v>
      </c>
      <c r="G205" s="35">
        <v>760</v>
      </c>
      <c r="H205" s="35">
        <v>480</v>
      </c>
      <c r="I205" s="35">
        <v>760</v>
      </c>
      <c r="J205" s="35">
        <v>480</v>
      </c>
      <c r="K205" s="35">
        <v>0</v>
      </c>
    </row>
    <row r="206" spans="1:11">
      <c r="A206" s="30" t="s">
        <v>330</v>
      </c>
      <c r="B206" s="31" t="s">
        <v>331</v>
      </c>
      <c r="C206" s="32">
        <f>+C207+C208+C209+C210+C211+C212</f>
        <v>58567486</v>
      </c>
      <c r="D206" s="32">
        <f t="shared" ref="D206:K206" si="48">+D207+D208+D209+D210+D211+D212</f>
        <v>-2515320</v>
      </c>
      <c r="E206" s="32">
        <f t="shared" si="48"/>
        <v>56052166</v>
      </c>
      <c r="F206" s="32">
        <f t="shared" si="48"/>
        <v>55569898.850000001</v>
      </c>
      <c r="G206" s="32">
        <f t="shared" si="48"/>
        <v>482267.15</v>
      </c>
      <c r="H206" s="32">
        <f t="shared" si="48"/>
        <v>55569898.850000001</v>
      </c>
      <c r="I206" s="32">
        <f t="shared" si="48"/>
        <v>482267.15</v>
      </c>
      <c r="J206" s="32">
        <f t="shared" si="48"/>
        <v>50828151.530000001</v>
      </c>
      <c r="K206" s="32">
        <f t="shared" si="48"/>
        <v>4741747.32</v>
      </c>
    </row>
    <row r="207" spans="1:11">
      <c r="A207" s="31" t="s">
        <v>332</v>
      </c>
      <c r="B207" s="33" t="s">
        <v>333</v>
      </c>
      <c r="C207" s="35">
        <v>12174562</v>
      </c>
      <c r="D207" s="35">
        <v>-17000</v>
      </c>
      <c r="E207" s="35">
        <v>12157562</v>
      </c>
      <c r="F207" s="35">
        <v>12156839.189999999</v>
      </c>
      <c r="G207" s="35">
        <v>722.81</v>
      </c>
      <c r="H207" s="35">
        <v>12156839.189999999</v>
      </c>
      <c r="I207" s="35">
        <v>722.81</v>
      </c>
      <c r="J207" s="35">
        <v>12156839.189999999</v>
      </c>
      <c r="K207" s="35">
        <v>0</v>
      </c>
    </row>
    <row r="208" spans="1:11">
      <c r="A208" s="31" t="s">
        <v>334</v>
      </c>
      <c r="B208" s="33" t="s">
        <v>335</v>
      </c>
      <c r="C208" s="35">
        <v>288852</v>
      </c>
      <c r="D208" s="35">
        <v>-100000</v>
      </c>
      <c r="E208" s="35">
        <v>188852</v>
      </c>
      <c r="F208" s="35">
        <v>185311.81</v>
      </c>
      <c r="G208" s="35">
        <v>3540.19</v>
      </c>
      <c r="H208" s="35">
        <v>185311.81</v>
      </c>
      <c r="I208" s="35">
        <v>3540.19</v>
      </c>
      <c r="J208" s="35">
        <v>185311.81</v>
      </c>
      <c r="K208" s="35">
        <v>0</v>
      </c>
    </row>
    <row r="209" spans="1:11">
      <c r="A209" s="31" t="s">
        <v>336</v>
      </c>
      <c r="B209" s="33" t="s">
        <v>337</v>
      </c>
      <c r="C209" s="35">
        <v>19962</v>
      </c>
      <c r="D209" s="35">
        <v>-9000</v>
      </c>
      <c r="E209" s="35">
        <v>10962</v>
      </c>
      <c r="F209" s="35">
        <v>9738.01</v>
      </c>
      <c r="G209" s="35">
        <v>1223.99</v>
      </c>
      <c r="H209" s="35">
        <v>9738.01</v>
      </c>
      <c r="I209" s="35">
        <v>1223.99</v>
      </c>
      <c r="J209" s="35">
        <v>9738.01</v>
      </c>
      <c r="K209" s="35">
        <v>0</v>
      </c>
    </row>
    <row r="210" spans="1:11">
      <c r="A210" s="31" t="s">
        <v>338</v>
      </c>
      <c r="B210" s="33" t="s">
        <v>339</v>
      </c>
      <c r="C210" s="35">
        <v>27805866</v>
      </c>
      <c r="D210" s="35">
        <v>82116</v>
      </c>
      <c r="E210" s="35">
        <v>27887982</v>
      </c>
      <c r="F210" s="35">
        <v>27886858.75</v>
      </c>
      <c r="G210" s="35">
        <v>1123.25</v>
      </c>
      <c r="H210" s="35">
        <v>27886858.75</v>
      </c>
      <c r="I210" s="35">
        <v>1123.25</v>
      </c>
      <c r="J210" s="35">
        <v>27886858.75</v>
      </c>
      <c r="K210" s="35">
        <v>0</v>
      </c>
    </row>
    <row r="211" spans="1:11">
      <c r="A211" s="31" t="s">
        <v>340</v>
      </c>
      <c r="B211" s="33" t="s">
        <v>341</v>
      </c>
      <c r="C211" s="35">
        <v>16570202</v>
      </c>
      <c r="D211" s="35">
        <v>-3365164</v>
      </c>
      <c r="E211" s="35">
        <v>13205038</v>
      </c>
      <c r="F211" s="35">
        <v>12784580.1</v>
      </c>
      <c r="G211" s="35">
        <v>420457.9</v>
      </c>
      <c r="H211" s="35">
        <v>12784580.1</v>
      </c>
      <c r="I211" s="35">
        <v>420457.9</v>
      </c>
      <c r="J211" s="35">
        <v>8696352.8800000008</v>
      </c>
      <c r="K211" s="35">
        <v>4088227.22</v>
      </c>
    </row>
    <row r="212" spans="1:11">
      <c r="A212" s="31" t="s">
        <v>342</v>
      </c>
      <c r="B212" s="33" t="s">
        <v>337</v>
      </c>
      <c r="C212" s="35">
        <v>1708042</v>
      </c>
      <c r="D212" s="35">
        <v>893728</v>
      </c>
      <c r="E212" s="35">
        <v>2601770</v>
      </c>
      <c r="F212" s="35">
        <v>2546570.9900000002</v>
      </c>
      <c r="G212" s="35">
        <v>55199.01</v>
      </c>
      <c r="H212" s="35">
        <v>2546570.9900000002</v>
      </c>
      <c r="I212" s="35">
        <v>55199.01</v>
      </c>
      <c r="J212" s="35">
        <v>1893050.89</v>
      </c>
      <c r="K212" s="35">
        <v>653520.1</v>
      </c>
    </row>
    <row r="213" spans="1:11">
      <c r="A213" s="30" t="s">
        <v>343</v>
      </c>
      <c r="B213" s="31" t="s">
        <v>344</v>
      </c>
      <c r="C213" s="32">
        <f t="shared" ref="C213:K213" si="49">C214+C215+C220+C221+C222</f>
        <v>176783463</v>
      </c>
      <c r="D213" s="32">
        <f t="shared" si="49"/>
        <v>-1750195</v>
      </c>
      <c r="E213" s="32">
        <f t="shared" si="49"/>
        <v>175033268</v>
      </c>
      <c r="F213" s="32">
        <f t="shared" si="49"/>
        <v>172921174.56999999</v>
      </c>
      <c r="G213" s="32">
        <f t="shared" si="49"/>
        <v>2112093.4299999997</v>
      </c>
      <c r="H213" s="32">
        <f t="shared" si="49"/>
        <v>172921174.56999999</v>
      </c>
      <c r="I213" s="32">
        <f t="shared" si="49"/>
        <v>2112093.4299999997</v>
      </c>
      <c r="J213" s="32">
        <f t="shared" si="49"/>
        <v>132537246.94</v>
      </c>
      <c r="K213" s="32">
        <f t="shared" si="49"/>
        <v>40383927.629999995</v>
      </c>
    </row>
    <row r="214" spans="1:11">
      <c r="A214" s="31" t="s">
        <v>345</v>
      </c>
      <c r="B214" s="33" t="s">
        <v>346</v>
      </c>
      <c r="C214" s="35">
        <v>991756</v>
      </c>
      <c r="D214" s="35">
        <v>469102</v>
      </c>
      <c r="E214" s="35">
        <v>1460858</v>
      </c>
      <c r="F214" s="35">
        <v>1457646.28</v>
      </c>
      <c r="G214" s="35">
        <v>3211.72</v>
      </c>
      <c r="H214" s="35">
        <v>1457646.28</v>
      </c>
      <c r="I214" s="35">
        <v>3211.72</v>
      </c>
      <c r="J214" s="35">
        <v>1440000</v>
      </c>
      <c r="K214" s="35">
        <v>17646.28</v>
      </c>
    </row>
    <row r="215" spans="1:11">
      <c r="A215" s="31" t="s">
        <v>347</v>
      </c>
      <c r="B215" s="33" t="s">
        <v>348</v>
      </c>
      <c r="C215" s="32">
        <f t="shared" ref="C215:K215" si="50">C216+C217+C218+C219</f>
        <v>142532050</v>
      </c>
      <c r="D215" s="32">
        <f t="shared" si="50"/>
        <v>-15066653</v>
      </c>
      <c r="E215" s="32">
        <f t="shared" si="50"/>
        <v>127465397</v>
      </c>
      <c r="F215" s="32">
        <f t="shared" si="50"/>
        <v>125750387.63999999</v>
      </c>
      <c r="G215" s="32">
        <f t="shared" si="50"/>
        <v>1715009.3599999999</v>
      </c>
      <c r="H215" s="32">
        <f t="shared" si="50"/>
        <v>125750387.63999999</v>
      </c>
      <c r="I215" s="32">
        <f t="shared" si="50"/>
        <v>1715009.3599999999</v>
      </c>
      <c r="J215" s="32">
        <f t="shared" si="50"/>
        <v>86672759.620000005</v>
      </c>
      <c r="K215" s="32">
        <f t="shared" si="50"/>
        <v>39077628.019999996</v>
      </c>
    </row>
    <row r="216" spans="1:11">
      <c r="A216" s="31" t="s">
        <v>349</v>
      </c>
      <c r="B216" s="34" t="s">
        <v>348</v>
      </c>
      <c r="C216" s="35">
        <v>54431048</v>
      </c>
      <c r="D216" s="35">
        <v>-4263562</v>
      </c>
      <c r="E216" s="35">
        <v>50167486</v>
      </c>
      <c r="F216" s="35">
        <v>49879752.939999998</v>
      </c>
      <c r="G216" s="35">
        <v>287733.06</v>
      </c>
      <c r="H216" s="35">
        <v>49879752.939999998</v>
      </c>
      <c r="I216" s="35">
        <v>287733.06</v>
      </c>
      <c r="J216" s="35">
        <v>35239084.350000001</v>
      </c>
      <c r="K216" s="35">
        <v>14640668.59</v>
      </c>
    </row>
    <row r="217" spans="1:11">
      <c r="A217" s="31" t="s">
        <v>350</v>
      </c>
      <c r="B217" s="34" t="s">
        <v>351</v>
      </c>
      <c r="C217" s="35">
        <v>14235532</v>
      </c>
      <c r="D217" s="35">
        <v>18513940</v>
      </c>
      <c r="E217" s="35">
        <v>32749472</v>
      </c>
      <c r="F217" s="35">
        <v>32283581.16</v>
      </c>
      <c r="G217" s="35">
        <v>465890.84</v>
      </c>
      <c r="H217" s="35">
        <v>32283581.16</v>
      </c>
      <c r="I217" s="35">
        <v>465890.84</v>
      </c>
      <c r="J217" s="35">
        <v>19422905.280000001</v>
      </c>
      <c r="K217" s="35">
        <v>12860675.880000001</v>
      </c>
    </row>
    <row r="218" spans="1:11">
      <c r="A218" s="31" t="s">
        <v>352</v>
      </c>
      <c r="B218" s="34" t="s">
        <v>353</v>
      </c>
      <c r="C218" s="35">
        <v>63897673</v>
      </c>
      <c r="D218" s="35">
        <v>-27723363</v>
      </c>
      <c r="E218" s="35">
        <v>36174310</v>
      </c>
      <c r="F218" s="35">
        <v>35212924.689999998</v>
      </c>
      <c r="G218" s="35">
        <v>961385.31</v>
      </c>
      <c r="H218" s="35">
        <v>35212924.689999998</v>
      </c>
      <c r="I218" s="35">
        <v>961385.31</v>
      </c>
      <c r="J218" s="35">
        <v>23636641.140000001</v>
      </c>
      <c r="K218" s="35">
        <v>11576283.550000001</v>
      </c>
    </row>
    <row r="219" spans="1:11">
      <c r="A219" s="31" t="s">
        <v>354</v>
      </c>
      <c r="B219" s="34" t="s">
        <v>355</v>
      </c>
      <c r="C219" s="35">
        <v>9967797</v>
      </c>
      <c r="D219" s="35">
        <v>-1593668</v>
      </c>
      <c r="E219" s="35">
        <v>8374129</v>
      </c>
      <c r="F219" s="35">
        <v>8374128.8499999996</v>
      </c>
      <c r="G219" s="35">
        <v>0.15</v>
      </c>
      <c r="H219" s="35">
        <v>8374128.8499999996</v>
      </c>
      <c r="I219" s="35">
        <v>0.15</v>
      </c>
      <c r="J219" s="35">
        <v>8374128.8499999996</v>
      </c>
      <c r="K219" s="35">
        <v>0</v>
      </c>
    </row>
    <row r="220" spans="1:11">
      <c r="A220" s="31" t="s">
        <v>356</v>
      </c>
      <c r="B220" s="33" t="s">
        <v>357</v>
      </c>
      <c r="C220" s="35">
        <v>3676108</v>
      </c>
      <c r="D220" s="35">
        <v>15552519</v>
      </c>
      <c r="E220" s="35">
        <v>19228627</v>
      </c>
      <c r="F220" s="35">
        <v>19228626.300000001</v>
      </c>
      <c r="G220" s="35">
        <v>0.7</v>
      </c>
      <c r="H220" s="35">
        <v>19228626.300000001</v>
      </c>
      <c r="I220" s="35">
        <v>0.7</v>
      </c>
      <c r="J220" s="35">
        <v>19228626.300000001</v>
      </c>
      <c r="K220" s="35">
        <v>0</v>
      </c>
    </row>
    <row r="221" spans="1:11">
      <c r="A221" s="31" t="s">
        <v>358</v>
      </c>
      <c r="B221" s="33" t="s">
        <v>359</v>
      </c>
      <c r="C221" s="35">
        <v>26442153</v>
      </c>
      <c r="D221" s="35">
        <v>262966</v>
      </c>
      <c r="E221" s="35">
        <v>26705119</v>
      </c>
      <c r="F221" s="35">
        <v>26369634.719999999</v>
      </c>
      <c r="G221" s="35">
        <v>335484.28000000003</v>
      </c>
      <c r="H221" s="35">
        <v>26369634.719999999</v>
      </c>
      <c r="I221" s="35">
        <v>335484.28000000003</v>
      </c>
      <c r="J221" s="35">
        <v>25080981.390000001</v>
      </c>
      <c r="K221" s="35">
        <v>1288653.33</v>
      </c>
    </row>
    <row r="222" spans="1:11">
      <c r="A222" s="31" t="s">
        <v>360</v>
      </c>
      <c r="B222" s="33" t="s">
        <v>361</v>
      </c>
      <c r="C222" s="35">
        <v>3141396</v>
      </c>
      <c r="D222" s="35">
        <v>-2968129</v>
      </c>
      <c r="E222" s="35">
        <v>173267</v>
      </c>
      <c r="F222" s="35">
        <v>114879.63</v>
      </c>
      <c r="G222" s="35">
        <v>58387.37</v>
      </c>
      <c r="H222" s="35">
        <v>114879.63</v>
      </c>
      <c r="I222" s="35">
        <v>58387.37</v>
      </c>
      <c r="J222" s="35">
        <v>114879.63</v>
      </c>
      <c r="K222" s="35">
        <v>0</v>
      </c>
    </row>
    <row r="223" spans="1:11">
      <c r="A223" s="30" t="s">
        <v>362</v>
      </c>
      <c r="B223" s="31" t="s">
        <v>363</v>
      </c>
      <c r="C223" s="32">
        <f t="shared" ref="C223:K223" si="51">C224</f>
        <v>2600000</v>
      </c>
      <c r="D223" s="32">
        <f t="shared" si="51"/>
        <v>3403251</v>
      </c>
      <c r="E223" s="32">
        <f t="shared" si="51"/>
        <v>6003251</v>
      </c>
      <c r="F223" s="32">
        <f t="shared" si="51"/>
        <v>5153476.25</v>
      </c>
      <c r="G223" s="32">
        <f t="shared" si="51"/>
        <v>849774.75</v>
      </c>
      <c r="H223" s="32">
        <f t="shared" si="51"/>
        <v>5153476.25</v>
      </c>
      <c r="I223" s="32">
        <f t="shared" si="51"/>
        <v>849774.75</v>
      </c>
      <c r="J223" s="32">
        <f t="shared" si="51"/>
        <v>5153476.25</v>
      </c>
      <c r="K223" s="32">
        <f t="shared" si="51"/>
        <v>0</v>
      </c>
    </row>
    <row r="224" spans="1:11">
      <c r="A224" s="31" t="s">
        <v>364</v>
      </c>
      <c r="B224" s="33" t="s">
        <v>365</v>
      </c>
      <c r="C224" s="35">
        <v>2600000</v>
      </c>
      <c r="D224" s="35">
        <v>3403251</v>
      </c>
      <c r="E224" s="35">
        <v>6003251</v>
      </c>
      <c r="F224" s="35">
        <v>5153476.25</v>
      </c>
      <c r="G224" s="35">
        <v>849774.75</v>
      </c>
      <c r="H224" s="35">
        <v>5153476.25</v>
      </c>
      <c r="I224" s="35">
        <v>849774.75</v>
      </c>
      <c r="J224" s="35">
        <v>5153476.25</v>
      </c>
      <c r="K224" s="35">
        <v>0</v>
      </c>
    </row>
    <row r="225" spans="1:11">
      <c r="A225" s="37">
        <v>7</v>
      </c>
      <c r="B225" s="28" t="s">
        <v>366</v>
      </c>
      <c r="C225" s="29">
        <f t="shared" ref="C225:K225" si="52">C226+C232+C250+C237</f>
        <v>86016799</v>
      </c>
      <c r="D225" s="29">
        <f t="shared" si="52"/>
        <v>4966683</v>
      </c>
      <c r="E225" s="29">
        <f t="shared" si="52"/>
        <v>90983482</v>
      </c>
      <c r="F225" s="29">
        <f t="shared" si="52"/>
        <v>79941400.910000011</v>
      </c>
      <c r="G225" s="29">
        <f t="shared" si="52"/>
        <v>11042081.09</v>
      </c>
      <c r="H225" s="29">
        <f t="shared" si="52"/>
        <v>79941400.910000011</v>
      </c>
      <c r="I225" s="29">
        <f t="shared" si="52"/>
        <v>11042081.09</v>
      </c>
      <c r="J225" s="29">
        <f t="shared" si="52"/>
        <v>54173132.780000001</v>
      </c>
      <c r="K225" s="29">
        <f t="shared" si="52"/>
        <v>25768268.129999999</v>
      </c>
    </row>
    <row r="226" spans="1:11">
      <c r="A226" s="30" t="s">
        <v>367</v>
      </c>
      <c r="B226" s="31" t="s">
        <v>368</v>
      </c>
      <c r="C226" s="32">
        <f t="shared" ref="C226:J226" si="53">C227+C229+C230</f>
        <v>17748662</v>
      </c>
      <c r="D226" s="32">
        <f t="shared" si="53"/>
        <v>-2359658</v>
      </c>
      <c r="E226" s="32">
        <f t="shared" si="53"/>
        <v>15389004</v>
      </c>
      <c r="F226" s="32">
        <f t="shared" si="53"/>
        <v>10539234.57</v>
      </c>
      <c r="G226" s="32">
        <f t="shared" si="53"/>
        <v>4849769.43</v>
      </c>
      <c r="H226" s="32">
        <f t="shared" si="53"/>
        <v>10539234.57</v>
      </c>
      <c r="I226" s="32">
        <f t="shared" si="53"/>
        <v>4849769.43</v>
      </c>
      <c r="J226" s="32">
        <f t="shared" si="53"/>
        <v>8927456.5999999996</v>
      </c>
      <c r="K226" s="32">
        <f>K227+K229+K230</f>
        <v>1611777.97</v>
      </c>
    </row>
    <row r="227" spans="1:11">
      <c r="A227" s="31" t="s">
        <v>369</v>
      </c>
      <c r="B227" s="33" t="s">
        <v>370</v>
      </c>
      <c r="C227" s="35">
        <f>+C228</f>
        <v>324799</v>
      </c>
      <c r="D227" s="35">
        <f t="shared" ref="D227:K227" si="54">+D228</f>
        <v>0</v>
      </c>
      <c r="E227" s="35">
        <f t="shared" si="54"/>
        <v>324799</v>
      </c>
      <c r="F227" s="35">
        <f t="shared" si="54"/>
        <v>288405</v>
      </c>
      <c r="G227" s="35">
        <f t="shared" si="54"/>
        <v>36394</v>
      </c>
      <c r="H227" s="35">
        <f t="shared" si="54"/>
        <v>288405</v>
      </c>
      <c r="I227" s="35">
        <f t="shared" si="54"/>
        <v>36394</v>
      </c>
      <c r="J227" s="35">
        <f t="shared" si="54"/>
        <v>164140</v>
      </c>
      <c r="K227" s="35">
        <f t="shared" si="54"/>
        <v>124265</v>
      </c>
    </row>
    <row r="228" spans="1:11">
      <c r="A228" s="31" t="s">
        <v>371</v>
      </c>
      <c r="B228" s="34" t="s">
        <v>372</v>
      </c>
      <c r="C228" s="35">
        <v>324799</v>
      </c>
      <c r="D228" s="35">
        <v>0</v>
      </c>
      <c r="E228" s="35">
        <v>324799</v>
      </c>
      <c r="F228" s="35">
        <v>288405</v>
      </c>
      <c r="G228" s="35">
        <v>36394</v>
      </c>
      <c r="H228" s="35">
        <v>288405</v>
      </c>
      <c r="I228" s="35">
        <v>36394</v>
      </c>
      <c r="J228" s="35">
        <v>164140</v>
      </c>
      <c r="K228" s="35">
        <v>124265</v>
      </c>
    </row>
    <row r="229" spans="1:11">
      <c r="A229" s="31" t="s">
        <v>373</v>
      </c>
      <c r="B229" s="33" t="s">
        <v>374</v>
      </c>
      <c r="C229" s="35">
        <v>1489300</v>
      </c>
      <c r="D229" s="35">
        <v>-20000</v>
      </c>
      <c r="E229" s="35">
        <v>1469300</v>
      </c>
      <c r="F229" s="35">
        <v>1250998</v>
      </c>
      <c r="G229" s="35">
        <v>218302</v>
      </c>
      <c r="H229" s="35">
        <v>1250998</v>
      </c>
      <c r="I229" s="35">
        <v>218302</v>
      </c>
      <c r="J229" s="35">
        <v>0</v>
      </c>
      <c r="K229" s="35">
        <v>1250998</v>
      </c>
    </row>
    <row r="230" spans="1:11">
      <c r="A230" s="31" t="s">
        <v>375</v>
      </c>
      <c r="B230" s="33" t="s">
        <v>376</v>
      </c>
      <c r="C230" s="32">
        <f>C231</f>
        <v>15934563</v>
      </c>
      <c r="D230" s="32">
        <f t="shared" ref="D230:K230" si="55">D231</f>
        <v>-2339658</v>
      </c>
      <c r="E230" s="32">
        <f t="shared" si="55"/>
        <v>13594905</v>
      </c>
      <c r="F230" s="32">
        <f t="shared" si="55"/>
        <v>8999831.5700000003</v>
      </c>
      <c r="G230" s="32">
        <f t="shared" si="55"/>
        <v>4595073.43</v>
      </c>
      <c r="H230" s="32">
        <f t="shared" si="55"/>
        <v>8999831.5700000003</v>
      </c>
      <c r="I230" s="32">
        <f t="shared" si="55"/>
        <v>4595073.43</v>
      </c>
      <c r="J230" s="32">
        <f t="shared" si="55"/>
        <v>8763316.5999999996</v>
      </c>
      <c r="K230" s="32">
        <f t="shared" si="55"/>
        <v>236514.97</v>
      </c>
    </row>
    <row r="231" spans="1:11">
      <c r="A231" s="31" t="s">
        <v>377</v>
      </c>
      <c r="B231" s="34" t="s">
        <v>378</v>
      </c>
      <c r="C231" s="35">
        <v>15934563</v>
      </c>
      <c r="D231" s="35">
        <v>-2339658</v>
      </c>
      <c r="E231" s="35">
        <v>13594905</v>
      </c>
      <c r="F231" s="35">
        <v>8999831.5700000003</v>
      </c>
      <c r="G231" s="35">
        <v>4595073.43</v>
      </c>
      <c r="H231" s="35">
        <v>8999831.5700000003</v>
      </c>
      <c r="I231" s="35">
        <v>4595073.43</v>
      </c>
      <c r="J231" s="35">
        <v>8763316.5999999996</v>
      </c>
      <c r="K231" s="35">
        <v>236514.97</v>
      </c>
    </row>
    <row r="232" spans="1:11">
      <c r="A232" s="30" t="s">
        <v>379</v>
      </c>
      <c r="B232" s="31" t="s">
        <v>380</v>
      </c>
      <c r="C232" s="32">
        <f>C233+C234+C235</f>
        <v>68157137</v>
      </c>
      <c r="D232" s="32">
        <f t="shared" ref="D232:K232" si="56">D233+D234+D235</f>
        <v>3835178</v>
      </c>
      <c r="E232" s="32">
        <f t="shared" si="56"/>
        <v>71992315</v>
      </c>
      <c r="F232" s="32">
        <f t="shared" si="56"/>
        <v>69296499.950000003</v>
      </c>
      <c r="G232" s="32">
        <f t="shared" si="56"/>
        <v>2695815.05</v>
      </c>
      <c r="H232" s="32">
        <f t="shared" si="56"/>
        <v>69296499.950000003</v>
      </c>
      <c r="I232" s="32">
        <f t="shared" si="56"/>
        <v>2695815.05</v>
      </c>
      <c r="J232" s="32">
        <f t="shared" si="56"/>
        <v>45140009.789999999</v>
      </c>
      <c r="K232" s="32">
        <f t="shared" si="56"/>
        <v>24156490.16</v>
      </c>
    </row>
    <row r="233" spans="1:11">
      <c r="A233" s="31" t="s">
        <v>381</v>
      </c>
      <c r="B233" s="33" t="s">
        <v>382</v>
      </c>
      <c r="C233" s="35">
        <v>19771920</v>
      </c>
      <c r="D233" s="35">
        <v>0</v>
      </c>
      <c r="E233" s="35">
        <v>19771920</v>
      </c>
      <c r="F233" s="35">
        <v>17076104.949999999</v>
      </c>
      <c r="G233" s="35">
        <v>2695815.05</v>
      </c>
      <c r="H233" s="35">
        <v>17076104.949999999</v>
      </c>
      <c r="I233" s="35">
        <v>2695815.05</v>
      </c>
      <c r="J233" s="35">
        <v>17076104.949999999</v>
      </c>
      <c r="K233" s="35">
        <v>0</v>
      </c>
    </row>
    <row r="234" spans="1:11">
      <c r="A234" s="31" t="s">
        <v>383</v>
      </c>
      <c r="B234" s="33" t="s">
        <v>384</v>
      </c>
      <c r="C234" s="35">
        <v>48385217</v>
      </c>
      <c r="D234" s="35">
        <v>3833169</v>
      </c>
      <c r="E234" s="35">
        <v>52218386</v>
      </c>
      <c r="F234" s="35">
        <v>52218386</v>
      </c>
      <c r="G234" s="35">
        <v>0</v>
      </c>
      <c r="H234" s="35">
        <v>52218386</v>
      </c>
      <c r="I234" s="35">
        <v>0</v>
      </c>
      <c r="J234" s="35">
        <v>28063904.84</v>
      </c>
      <c r="K234" s="35">
        <v>24154481.16</v>
      </c>
    </row>
    <row r="235" spans="1:11">
      <c r="A235" s="31" t="s">
        <v>385</v>
      </c>
      <c r="B235" s="33" t="s">
        <v>386</v>
      </c>
      <c r="C235" s="32">
        <f>+C236</f>
        <v>0</v>
      </c>
      <c r="D235" s="32">
        <f t="shared" ref="D235:K235" si="57">+D236</f>
        <v>2009</v>
      </c>
      <c r="E235" s="32">
        <f t="shared" si="57"/>
        <v>2009</v>
      </c>
      <c r="F235" s="32">
        <f t="shared" si="57"/>
        <v>2009</v>
      </c>
      <c r="G235" s="32">
        <f t="shared" si="57"/>
        <v>0</v>
      </c>
      <c r="H235" s="32">
        <f t="shared" si="57"/>
        <v>2009</v>
      </c>
      <c r="I235" s="32">
        <f t="shared" si="57"/>
        <v>0</v>
      </c>
      <c r="J235" s="32">
        <f t="shared" si="57"/>
        <v>0</v>
      </c>
      <c r="K235" s="32">
        <f t="shared" si="57"/>
        <v>2009</v>
      </c>
    </row>
    <row r="236" spans="1:11">
      <c r="A236" s="31" t="s">
        <v>387</v>
      </c>
      <c r="B236" s="34" t="s">
        <v>388</v>
      </c>
      <c r="C236" s="35">
        <v>0</v>
      </c>
      <c r="D236" s="35">
        <v>2009</v>
      </c>
      <c r="E236" s="35">
        <v>2009</v>
      </c>
      <c r="F236" s="35">
        <v>2009</v>
      </c>
      <c r="G236" s="35">
        <v>0</v>
      </c>
      <c r="H236" s="35">
        <v>2009</v>
      </c>
      <c r="I236" s="35">
        <v>0</v>
      </c>
      <c r="J236" s="35">
        <v>0</v>
      </c>
      <c r="K236" s="35">
        <v>2009</v>
      </c>
    </row>
    <row r="237" spans="1:11">
      <c r="A237" s="31">
        <v>7.7</v>
      </c>
      <c r="B237" s="33" t="s">
        <v>389</v>
      </c>
      <c r="C237" s="32">
        <f>+C238</f>
        <v>0</v>
      </c>
      <c r="D237" s="32">
        <f t="shared" ref="D237:K237" si="58">+D238</f>
        <v>3491163</v>
      </c>
      <c r="E237" s="32">
        <f t="shared" si="58"/>
        <v>3491163</v>
      </c>
      <c r="F237" s="32">
        <f t="shared" si="58"/>
        <v>0</v>
      </c>
      <c r="G237" s="32">
        <f t="shared" si="58"/>
        <v>3491163</v>
      </c>
      <c r="H237" s="32">
        <f t="shared" si="58"/>
        <v>0</v>
      </c>
      <c r="I237" s="32">
        <f t="shared" si="58"/>
        <v>3491163</v>
      </c>
      <c r="J237" s="32">
        <f t="shared" si="58"/>
        <v>0</v>
      </c>
      <c r="K237" s="32">
        <f t="shared" si="58"/>
        <v>0</v>
      </c>
    </row>
    <row r="238" spans="1:11">
      <c r="A238" s="38" t="s">
        <v>390</v>
      </c>
      <c r="B238" s="44" t="s">
        <v>391</v>
      </c>
      <c r="C238" s="42">
        <f t="shared" ref="C238:K238" si="59">+C249</f>
        <v>0</v>
      </c>
      <c r="D238" s="42">
        <f t="shared" si="59"/>
        <v>3491163</v>
      </c>
      <c r="E238" s="42">
        <f t="shared" si="59"/>
        <v>3491163</v>
      </c>
      <c r="F238" s="42">
        <f t="shared" si="59"/>
        <v>0</v>
      </c>
      <c r="G238" s="42">
        <f t="shared" si="59"/>
        <v>3491163</v>
      </c>
      <c r="H238" s="42">
        <f t="shared" si="59"/>
        <v>0</v>
      </c>
      <c r="I238" s="42">
        <f t="shared" si="59"/>
        <v>3491163</v>
      </c>
      <c r="J238" s="42">
        <f t="shared" si="59"/>
        <v>0</v>
      </c>
      <c r="K238" s="42">
        <f t="shared" si="59"/>
        <v>0</v>
      </c>
    </row>
    <row r="239" spans="1:11" ht="15" customHeight="1">
      <c r="A239" s="13"/>
      <c r="B239" s="13"/>
      <c r="C239" s="13"/>
      <c r="D239" s="13"/>
      <c r="E239" s="13"/>
      <c r="G239" s="14"/>
      <c r="H239" s="14"/>
    </row>
    <row r="240" spans="1:11" ht="15" customHeight="1">
      <c r="A240" s="13"/>
      <c r="B240" s="13"/>
      <c r="C240" s="13"/>
      <c r="D240" s="13"/>
      <c r="E240" s="13"/>
      <c r="G240" s="14"/>
      <c r="H240" s="14"/>
    </row>
    <row r="241" spans="1:11" ht="15" customHeight="1">
      <c r="A241" s="15" t="s">
        <v>2</v>
      </c>
      <c r="B241" s="15"/>
      <c r="C241" s="15"/>
      <c r="D241" s="15"/>
      <c r="E241" s="15"/>
      <c r="F241" s="15"/>
      <c r="G241" s="15"/>
      <c r="H241" s="15"/>
      <c r="I241" s="14"/>
      <c r="J241" s="14"/>
      <c r="K241" s="14"/>
    </row>
    <row r="242" spans="1:11" ht="15" customHeight="1">
      <c r="A242" s="16" t="s">
        <v>3</v>
      </c>
      <c r="B242" s="16"/>
      <c r="C242" s="16"/>
      <c r="D242" s="16"/>
      <c r="E242" s="16"/>
      <c r="F242" s="16"/>
      <c r="G242" s="16"/>
      <c r="H242" s="16"/>
      <c r="I242" s="17"/>
      <c r="J242" s="17"/>
      <c r="K242" s="17"/>
    </row>
    <row r="243" spans="1:11" ht="15" customHeight="1">
      <c r="A243" s="18" t="s">
        <v>4</v>
      </c>
      <c r="B243" s="18"/>
      <c r="C243" s="18"/>
      <c r="D243" s="18"/>
      <c r="E243" s="18"/>
      <c r="F243" s="18"/>
      <c r="G243" s="18"/>
      <c r="H243" s="18"/>
      <c r="I243" s="19"/>
      <c r="J243" s="19"/>
      <c r="K243" s="19"/>
    </row>
    <row r="244" spans="1:11" ht="10.5" customHeight="1">
      <c r="A244" s="20" t="s">
        <v>392</v>
      </c>
      <c r="B244" s="20"/>
      <c r="C244" s="20"/>
      <c r="D244" s="20"/>
      <c r="E244" s="20"/>
      <c r="F244" s="20"/>
      <c r="G244" s="20"/>
      <c r="H244" s="20"/>
      <c r="I244" s="14"/>
      <c r="J244" s="14"/>
      <c r="K244" s="14"/>
    </row>
    <row r="245" spans="1:11" ht="15" customHeight="1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</row>
    <row r="246" spans="1:11" ht="6.75" customHeight="1"/>
    <row r="247" spans="1:11" ht="33" customHeight="1">
      <c r="A247" s="22" t="s">
        <v>6</v>
      </c>
      <c r="B247" s="22" t="s">
        <v>7</v>
      </c>
      <c r="C247" s="22" t="s">
        <v>8</v>
      </c>
      <c r="D247" s="22" t="s">
        <v>9</v>
      </c>
      <c r="E247" s="22" t="s">
        <v>10</v>
      </c>
      <c r="F247" s="22" t="s">
        <v>11</v>
      </c>
      <c r="G247" s="23" t="s">
        <v>12</v>
      </c>
      <c r="H247" s="22" t="s">
        <v>13</v>
      </c>
      <c r="I247" s="23" t="s">
        <v>14</v>
      </c>
      <c r="J247" s="22" t="s">
        <v>15</v>
      </c>
      <c r="K247" s="23" t="s">
        <v>16</v>
      </c>
    </row>
    <row r="248" spans="1:11">
      <c r="A248" s="24"/>
      <c r="B248" s="24"/>
      <c r="C248" s="25">
        <v>1</v>
      </c>
      <c r="D248" s="25">
        <v>2</v>
      </c>
      <c r="E248" s="26" t="s">
        <v>17</v>
      </c>
      <c r="F248" s="25">
        <v>4</v>
      </c>
      <c r="G248" s="26" t="s">
        <v>18</v>
      </c>
      <c r="H248" s="25">
        <v>6</v>
      </c>
      <c r="I248" s="26" t="s">
        <v>19</v>
      </c>
      <c r="J248" s="25">
        <v>8</v>
      </c>
      <c r="K248" s="26" t="s">
        <v>20</v>
      </c>
    </row>
    <row r="249" spans="1:11">
      <c r="A249" s="31" t="s">
        <v>393</v>
      </c>
      <c r="B249" s="34" t="s">
        <v>394</v>
      </c>
      <c r="C249" s="35">
        <v>0</v>
      </c>
      <c r="D249" s="35">
        <v>3491163</v>
      </c>
      <c r="E249" s="35">
        <v>3491163</v>
      </c>
      <c r="F249" s="35">
        <v>0</v>
      </c>
      <c r="G249" s="35">
        <v>3491163</v>
      </c>
      <c r="H249" s="35">
        <v>0</v>
      </c>
      <c r="I249" s="35">
        <v>3491163</v>
      </c>
      <c r="J249" s="35">
        <v>0</v>
      </c>
      <c r="K249" s="35">
        <v>0</v>
      </c>
    </row>
    <row r="250" spans="1:11">
      <c r="A250" s="31" t="s">
        <v>395</v>
      </c>
      <c r="B250" s="33" t="s">
        <v>396</v>
      </c>
      <c r="C250" s="32">
        <f t="shared" ref="C250:K250" si="60">C251</f>
        <v>111000</v>
      </c>
      <c r="D250" s="32">
        <f t="shared" si="60"/>
        <v>0</v>
      </c>
      <c r="E250" s="32">
        <f t="shared" si="60"/>
        <v>111000</v>
      </c>
      <c r="F250" s="32">
        <f t="shared" si="60"/>
        <v>105666.39</v>
      </c>
      <c r="G250" s="32">
        <f t="shared" si="60"/>
        <v>5333.61</v>
      </c>
      <c r="H250" s="32">
        <f t="shared" si="60"/>
        <v>105666.39</v>
      </c>
      <c r="I250" s="32">
        <f t="shared" si="60"/>
        <v>5333.61</v>
      </c>
      <c r="J250" s="32">
        <f t="shared" si="60"/>
        <v>105666.39</v>
      </c>
      <c r="K250" s="32">
        <f t="shared" si="60"/>
        <v>0</v>
      </c>
    </row>
    <row r="251" spans="1:11">
      <c r="A251" s="31" t="s">
        <v>397</v>
      </c>
      <c r="B251" s="33" t="s">
        <v>398</v>
      </c>
      <c r="C251" s="47">
        <v>111000</v>
      </c>
      <c r="D251" s="47">
        <v>0</v>
      </c>
      <c r="E251" s="47">
        <v>111000</v>
      </c>
      <c r="F251" s="47">
        <v>105666.39</v>
      </c>
      <c r="G251" s="47">
        <v>5333.61</v>
      </c>
      <c r="H251" s="47">
        <v>105666.39</v>
      </c>
      <c r="I251" s="47">
        <v>5333.61</v>
      </c>
      <c r="J251" s="47">
        <v>105666.39</v>
      </c>
      <c r="K251" s="47">
        <v>0</v>
      </c>
    </row>
    <row r="252" spans="1:11">
      <c r="A252" s="37">
        <v>8</v>
      </c>
      <c r="B252" s="28" t="s">
        <v>399</v>
      </c>
      <c r="C252" s="29">
        <f>C253</f>
        <v>1648386</v>
      </c>
      <c r="D252" s="29">
        <f t="shared" ref="D252:K252" si="61">D253</f>
        <v>-344207</v>
      </c>
      <c r="E252" s="29">
        <f t="shared" si="61"/>
        <v>1304179</v>
      </c>
      <c r="F252" s="29">
        <f t="shared" si="61"/>
        <v>1051118.95</v>
      </c>
      <c r="G252" s="29">
        <f t="shared" si="61"/>
        <v>253060.05</v>
      </c>
      <c r="H252" s="29">
        <f t="shared" si="61"/>
        <v>1051118.95</v>
      </c>
      <c r="I252" s="29">
        <f t="shared" si="61"/>
        <v>253060.05</v>
      </c>
      <c r="J252" s="29">
        <f t="shared" si="61"/>
        <v>916001.42</v>
      </c>
      <c r="K252" s="29">
        <f t="shared" si="61"/>
        <v>135117.53</v>
      </c>
    </row>
    <row r="253" spans="1:11">
      <c r="A253" s="30" t="s">
        <v>400</v>
      </c>
      <c r="B253" s="31" t="s">
        <v>401</v>
      </c>
      <c r="C253" s="32">
        <f t="shared" ref="C253:K253" si="62">C254+C255+C256</f>
        <v>1648386</v>
      </c>
      <c r="D253" s="32">
        <f t="shared" si="62"/>
        <v>-344207</v>
      </c>
      <c r="E253" s="32">
        <f t="shared" si="62"/>
        <v>1304179</v>
      </c>
      <c r="F253" s="32">
        <f t="shared" si="62"/>
        <v>1051118.95</v>
      </c>
      <c r="G253" s="32">
        <f t="shared" si="62"/>
        <v>253060.05</v>
      </c>
      <c r="H253" s="32">
        <f t="shared" si="62"/>
        <v>1051118.95</v>
      </c>
      <c r="I253" s="32">
        <f t="shared" si="62"/>
        <v>253060.05</v>
      </c>
      <c r="J253" s="32">
        <f t="shared" si="62"/>
        <v>916001.42</v>
      </c>
      <c r="K253" s="32">
        <f t="shared" si="62"/>
        <v>135117.53</v>
      </c>
    </row>
    <row r="254" spans="1:11">
      <c r="A254" s="31" t="s">
        <v>402</v>
      </c>
      <c r="B254" s="33" t="s">
        <v>403</v>
      </c>
      <c r="C254" s="47">
        <v>1162074</v>
      </c>
      <c r="D254" s="47">
        <v>-220859</v>
      </c>
      <c r="E254" s="47">
        <v>941215</v>
      </c>
      <c r="F254" s="47">
        <v>869379.05</v>
      </c>
      <c r="G254" s="47">
        <v>71835.95</v>
      </c>
      <c r="H254" s="47">
        <v>869379.05</v>
      </c>
      <c r="I254" s="47">
        <v>71835.95</v>
      </c>
      <c r="J254" s="47">
        <v>734261.52</v>
      </c>
      <c r="K254" s="47">
        <v>135117.53</v>
      </c>
    </row>
    <row r="255" spans="1:11">
      <c r="A255" s="31" t="s">
        <v>404</v>
      </c>
      <c r="B255" s="33" t="s">
        <v>405</v>
      </c>
      <c r="C255" s="47">
        <v>467673</v>
      </c>
      <c r="D255" s="47">
        <v>-188617</v>
      </c>
      <c r="E255" s="47">
        <v>279056</v>
      </c>
      <c r="F255" s="47">
        <v>118945.47</v>
      </c>
      <c r="G255" s="47">
        <v>160110.53</v>
      </c>
      <c r="H255" s="47">
        <v>118945.47</v>
      </c>
      <c r="I255" s="47">
        <v>160110.53</v>
      </c>
      <c r="J255" s="47">
        <v>118945.47</v>
      </c>
      <c r="K255" s="47">
        <v>0</v>
      </c>
    </row>
    <row r="256" spans="1:11">
      <c r="A256" s="31" t="s">
        <v>406</v>
      </c>
      <c r="B256" s="33" t="s">
        <v>407</v>
      </c>
      <c r="C256" s="47">
        <v>18639</v>
      </c>
      <c r="D256" s="47">
        <v>65269</v>
      </c>
      <c r="E256" s="47">
        <v>83908</v>
      </c>
      <c r="F256" s="47">
        <v>62794.43</v>
      </c>
      <c r="G256" s="47">
        <v>21113.57</v>
      </c>
      <c r="H256" s="47">
        <v>62794.43</v>
      </c>
      <c r="I256" s="47">
        <v>21113.57</v>
      </c>
      <c r="J256" s="47">
        <v>62794.43</v>
      </c>
      <c r="K256" s="47">
        <v>0</v>
      </c>
    </row>
    <row r="257" spans="1:11">
      <c r="A257" s="37">
        <v>9</v>
      </c>
      <c r="B257" s="28" t="s">
        <v>408</v>
      </c>
      <c r="C257" s="29">
        <f t="shared" ref="C257:K257" si="63">C258+C262+C264+C267</f>
        <v>1662783</v>
      </c>
      <c r="D257" s="29">
        <f t="shared" si="63"/>
        <v>3858504</v>
      </c>
      <c r="E257" s="29">
        <f t="shared" si="63"/>
        <v>5521287</v>
      </c>
      <c r="F257" s="29">
        <f t="shared" si="63"/>
        <v>4840746.9899999993</v>
      </c>
      <c r="G257" s="29">
        <f t="shared" si="63"/>
        <v>680540.00999999989</v>
      </c>
      <c r="H257" s="29">
        <f t="shared" si="63"/>
        <v>4840746.9899999993</v>
      </c>
      <c r="I257" s="29">
        <f t="shared" si="63"/>
        <v>680540.00999999989</v>
      </c>
      <c r="J257" s="29">
        <f t="shared" si="63"/>
        <v>4840480.5199999996</v>
      </c>
      <c r="K257" s="29">
        <f t="shared" si="63"/>
        <v>266.47000000000003</v>
      </c>
    </row>
    <row r="258" spans="1:11">
      <c r="A258" s="30" t="s">
        <v>409</v>
      </c>
      <c r="B258" s="31" t="s">
        <v>410</v>
      </c>
      <c r="C258" s="32">
        <f t="shared" ref="C258:K258" si="64">C259+C260+C261</f>
        <v>840000</v>
      </c>
      <c r="D258" s="32">
        <f t="shared" si="64"/>
        <v>-400000</v>
      </c>
      <c r="E258" s="32">
        <f t="shared" si="64"/>
        <v>440000</v>
      </c>
      <c r="F258" s="32">
        <f t="shared" si="64"/>
        <v>165237.74</v>
      </c>
      <c r="G258" s="32">
        <f t="shared" si="64"/>
        <v>274762.26</v>
      </c>
      <c r="H258" s="32">
        <f t="shared" si="64"/>
        <v>165237.74</v>
      </c>
      <c r="I258" s="32">
        <f t="shared" si="64"/>
        <v>274762.26</v>
      </c>
      <c r="J258" s="32">
        <f t="shared" si="64"/>
        <v>165237.74</v>
      </c>
      <c r="K258" s="32">
        <f t="shared" si="64"/>
        <v>0</v>
      </c>
    </row>
    <row r="259" spans="1:11">
      <c r="A259" s="30" t="s">
        <v>411</v>
      </c>
      <c r="B259" s="33" t="s">
        <v>412</v>
      </c>
      <c r="C259" s="47">
        <v>400000</v>
      </c>
      <c r="D259" s="47">
        <v>-50000</v>
      </c>
      <c r="E259" s="47">
        <v>350000</v>
      </c>
      <c r="F259" s="47">
        <v>165237.74</v>
      </c>
      <c r="G259" s="47">
        <v>184762.26</v>
      </c>
      <c r="H259" s="47">
        <v>165237.74</v>
      </c>
      <c r="I259" s="47">
        <v>184762.26</v>
      </c>
      <c r="J259" s="47">
        <v>165237.74</v>
      </c>
      <c r="K259" s="47">
        <v>0</v>
      </c>
    </row>
    <row r="260" spans="1:11">
      <c r="A260" s="31" t="s">
        <v>413</v>
      </c>
      <c r="B260" s="33" t="s">
        <v>414</v>
      </c>
      <c r="C260" s="47">
        <v>408000</v>
      </c>
      <c r="D260" s="47">
        <v>-350000</v>
      </c>
      <c r="E260" s="47">
        <v>58000</v>
      </c>
      <c r="F260" s="47">
        <v>0</v>
      </c>
      <c r="G260" s="47">
        <v>58000</v>
      </c>
      <c r="H260" s="47">
        <v>0</v>
      </c>
      <c r="I260" s="47">
        <v>58000</v>
      </c>
      <c r="J260" s="47">
        <v>0</v>
      </c>
      <c r="K260" s="47">
        <v>0</v>
      </c>
    </row>
    <row r="261" spans="1:11">
      <c r="A261" s="31" t="s">
        <v>415</v>
      </c>
      <c r="B261" s="33" t="s">
        <v>416</v>
      </c>
      <c r="C261" s="47">
        <v>32000</v>
      </c>
      <c r="D261" s="47">
        <v>0</v>
      </c>
      <c r="E261" s="47">
        <v>32000</v>
      </c>
      <c r="F261" s="47">
        <v>0</v>
      </c>
      <c r="G261" s="47">
        <v>32000</v>
      </c>
      <c r="H261" s="47">
        <v>0</v>
      </c>
      <c r="I261" s="47">
        <v>32000</v>
      </c>
      <c r="J261" s="47">
        <v>0</v>
      </c>
      <c r="K261" s="47">
        <v>0</v>
      </c>
    </row>
    <row r="262" spans="1:11">
      <c r="A262" s="30" t="s">
        <v>417</v>
      </c>
      <c r="B262" s="31" t="s">
        <v>418</v>
      </c>
      <c r="C262" s="32">
        <f t="shared" ref="C262:K262" si="65">C263</f>
        <v>0</v>
      </c>
      <c r="D262" s="32">
        <f t="shared" si="65"/>
        <v>4359306</v>
      </c>
      <c r="E262" s="32">
        <f t="shared" si="65"/>
        <v>4359306</v>
      </c>
      <c r="F262" s="32">
        <f t="shared" si="65"/>
        <v>3968879.82</v>
      </c>
      <c r="G262" s="32">
        <f t="shared" si="65"/>
        <v>390426.18</v>
      </c>
      <c r="H262" s="32">
        <f t="shared" si="65"/>
        <v>3968879.82</v>
      </c>
      <c r="I262" s="32">
        <f t="shared" si="65"/>
        <v>390426.18</v>
      </c>
      <c r="J262" s="32">
        <f t="shared" si="65"/>
        <v>3968879.82</v>
      </c>
      <c r="K262" s="32">
        <f t="shared" si="65"/>
        <v>0</v>
      </c>
    </row>
    <row r="263" spans="1:11">
      <c r="A263" s="31" t="s">
        <v>419</v>
      </c>
      <c r="B263" s="33" t="s">
        <v>418</v>
      </c>
      <c r="C263" s="35">
        <v>0</v>
      </c>
      <c r="D263" s="35">
        <v>4359306</v>
      </c>
      <c r="E263" s="35">
        <v>4359306</v>
      </c>
      <c r="F263" s="35">
        <v>3968879.82</v>
      </c>
      <c r="G263" s="35">
        <v>390426.18</v>
      </c>
      <c r="H263" s="35">
        <v>3968879.82</v>
      </c>
      <c r="I263" s="35">
        <v>390426.18</v>
      </c>
      <c r="J263" s="35">
        <v>3968879.82</v>
      </c>
      <c r="K263" s="35">
        <v>0</v>
      </c>
    </row>
    <row r="264" spans="1:11">
      <c r="A264" s="30" t="s">
        <v>420</v>
      </c>
      <c r="B264" s="31" t="s">
        <v>421</v>
      </c>
      <c r="C264" s="32">
        <f>C265+C266</f>
        <v>822783</v>
      </c>
      <c r="D264" s="32">
        <f t="shared" ref="D264:K264" si="66">D265+D266</f>
        <v>-100802</v>
      </c>
      <c r="E264" s="32">
        <f t="shared" si="66"/>
        <v>721981</v>
      </c>
      <c r="F264" s="32">
        <f t="shared" si="66"/>
        <v>706629.42999999993</v>
      </c>
      <c r="G264" s="32">
        <f t="shared" si="66"/>
        <v>15351.570000000002</v>
      </c>
      <c r="H264" s="32">
        <f t="shared" si="66"/>
        <v>706629.42999999993</v>
      </c>
      <c r="I264" s="32">
        <f t="shared" si="66"/>
        <v>15351.570000000002</v>
      </c>
      <c r="J264" s="32">
        <f t="shared" si="66"/>
        <v>706362.96</v>
      </c>
      <c r="K264" s="32">
        <f t="shared" si="66"/>
        <v>266.47000000000003</v>
      </c>
    </row>
    <row r="265" spans="1:11">
      <c r="A265" s="31" t="s">
        <v>422</v>
      </c>
      <c r="B265" s="33" t="s">
        <v>423</v>
      </c>
      <c r="C265" s="35">
        <v>764398</v>
      </c>
      <c r="D265" s="35">
        <v>-101352</v>
      </c>
      <c r="E265" s="35">
        <v>663046</v>
      </c>
      <c r="F265" s="35">
        <v>647734.96</v>
      </c>
      <c r="G265" s="35">
        <v>15311.04</v>
      </c>
      <c r="H265" s="35">
        <v>647734.96</v>
      </c>
      <c r="I265" s="35">
        <v>15311.04</v>
      </c>
      <c r="J265" s="35">
        <v>647734.96</v>
      </c>
      <c r="K265" s="35">
        <v>0</v>
      </c>
    </row>
    <row r="266" spans="1:11">
      <c r="A266" s="31" t="s">
        <v>424</v>
      </c>
      <c r="B266" s="33" t="s">
        <v>425</v>
      </c>
      <c r="C266" s="35">
        <v>58385</v>
      </c>
      <c r="D266" s="35">
        <v>550</v>
      </c>
      <c r="E266" s="35">
        <v>58935</v>
      </c>
      <c r="F266" s="35">
        <v>58894.47</v>
      </c>
      <c r="G266" s="35">
        <v>40.53</v>
      </c>
      <c r="H266" s="35">
        <v>58894.47</v>
      </c>
      <c r="I266" s="35">
        <v>40.53</v>
      </c>
      <c r="J266" s="35">
        <v>58628</v>
      </c>
      <c r="K266" s="35">
        <v>266.47000000000003</v>
      </c>
    </row>
    <row r="267" spans="1:11">
      <c r="A267" s="30" t="s">
        <v>426</v>
      </c>
      <c r="B267" s="31" t="s">
        <v>427</v>
      </c>
      <c r="C267" s="32">
        <f t="shared" ref="C267:K267" si="67">C268</f>
        <v>0</v>
      </c>
      <c r="D267" s="32">
        <f t="shared" si="67"/>
        <v>0</v>
      </c>
      <c r="E267" s="32">
        <f t="shared" si="67"/>
        <v>0</v>
      </c>
      <c r="F267" s="32">
        <f t="shared" si="67"/>
        <v>0</v>
      </c>
      <c r="G267" s="32">
        <f t="shared" si="67"/>
        <v>0</v>
      </c>
      <c r="H267" s="32">
        <f t="shared" si="67"/>
        <v>0</v>
      </c>
      <c r="I267" s="32">
        <f t="shared" si="67"/>
        <v>0</v>
      </c>
      <c r="J267" s="32">
        <f t="shared" si="67"/>
        <v>0</v>
      </c>
      <c r="K267" s="32">
        <f t="shared" si="67"/>
        <v>0</v>
      </c>
    </row>
    <row r="268" spans="1:11">
      <c r="A268" s="38" t="s">
        <v>428</v>
      </c>
      <c r="B268" s="44" t="s">
        <v>429</v>
      </c>
      <c r="C268" s="40">
        <v>0</v>
      </c>
      <c r="D268" s="40">
        <v>0</v>
      </c>
      <c r="E268" s="40">
        <v>0</v>
      </c>
      <c r="F268" s="40">
        <v>0</v>
      </c>
      <c r="G268" s="40">
        <v>0</v>
      </c>
      <c r="H268" s="40">
        <v>0</v>
      </c>
      <c r="I268" s="40">
        <v>0</v>
      </c>
      <c r="J268" s="40">
        <v>0</v>
      </c>
      <c r="K268" s="40">
        <v>0</v>
      </c>
    </row>
    <row r="269" spans="1:11">
      <c r="A269" s="48" t="s">
        <v>430</v>
      </c>
      <c r="B269" s="48"/>
      <c r="C269" s="49">
        <f t="shared" ref="C269:K269" si="68">C16+C39+C107+C158+C201+C225+C252+C257</f>
        <v>2107164757</v>
      </c>
      <c r="D269" s="49">
        <f t="shared" si="68"/>
        <v>158513309.21000001</v>
      </c>
      <c r="E269" s="49">
        <f t="shared" si="68"/>
        <v>2265678066.21</v>
      </c>
      <c r="F269" s="49">
        <f t="shared" si="68"/>
        <v>1779900064.3700001</v>
      </c>
      <c r="G269" s="49">
        <f t="shared" si="68"/>
        <v>485778001.83999997</v>
      </c>
      <c r="H269" s="49">
        <f t="shared" si="68"/>
        <v>1779900064.3700001</v>
      </c>
      <c r="I269" s="49">
        <f t="shared" si="68"/>
        <v>485778001.83999997</v>
      </c>
      <c r="J269" s="49">
        <f t="shared" si="68"/>
        <v>1476974938.3799999</v>
      </c>
      <c r="K269" s="49">
        <f t="shared" si="68"/>
        <v>302925125.99000001</v>
      </c>
    </row>
  </sheetData>
  <mergeCells count="22">
    <mergeCell ref="A242:H242"/>
    <mergeCell ref="A243:H243"/>
    <mergeCell ref="A244:H244"/>
    <mergeCell ref="A269:B269"/>
    <mergeCell ref="A128:H128"/>
    <mergeCell ref="A183:H183"/>
    <mergeCell ref="A184:H184"/>
    <mergeCell ref="A185:H185"/>
    <mergeCell ref="A186:H186"/>
    <mergeCell ref="A241:H241"/>
    <mergeCell ref="A67:H67"/>
    <mergeCell ref="A68:H68"/>
    <mergeCell ref="A69:H69"/>
    <mergeCell ref="A125:H125"/>
    <mergeCell ref="A126:H126"/>
    <mergeCell ref="A127:H127"/>
    <mergeCell ref="I2:K2"/>
    <mergeCell ref="A8:H8"/>
    <mergeCell ref="A9:H9"/>
    <mergeCell ref="A10:H10"/>
    <mergeCell ref="A11:H11"/>
    <mergeCell ref="A66:H66"/>
  </mergeCells>
  <pageMargins left="0.78740157480314965" right="0.78740157480314965" top="1.3779527559055118" bottom="0.98425196850393704" header="0.51181102362204722" footer="0.51181102362204722"/>
  <pageSetup scale="49" orientation="landscape" r:id="rId1"/>
  <rowBreaks count="4" manualBreakCount="4">
    <brk id="63" max="10" man="1"/>
    <brk id="122" max="10" man="1"/>
    <brk id="180" max="10" man="1"/>
    <brk id="23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5.19.6</vt:lpstr>
      <vt:lpstr>'5.19.6'!Área_de_impresión</vt:lpstr>
      <vt:lpstr>'5.19.6'!Títulos_a_imprimir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 Zeltzin Galvez Flores</dc:creator>
  <cp:lastModifiedBy>Maya Zeltzin Galvez Flores</cp:lastModifiedBy>
  <cp:lastPrinted>2022-02-25T16:11:57Z</cp:lastPrinted>
  <dcterms:created xsi:type="dcterms:W3CDTF">2022-02-25T16:11:50Z</dcterms:created>
  <dcterms:modified xsi:type="dcterms:W3CDTF">2022-02-25T16:12:41Z</dcterms:modified>
</cp:coreProperties>
</file>